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60" yWindow="150" windowWidth="13695" windowHeight="12120" tabRatio="781" activeTab="1"/>
  </bookViews>
  <sheets>
    <sheet name="!" sheetId="16" r:id="rId1"/>
    <sheet name="1.1" sheetId="14" r:id="rId2"/>
    <sheet name="1.9" sheetId="25" r:id="rId3"/>
    <sheet name="3.1" sheetId="17" r:id="rId4"/>
    <sheet name="3.2" sheetId="18" r:id="rId5"/>
    <sheet name="4.1" sheetId="4" r:id="rId6"/>
    <sheet name="4.2" sheetId="5" r:id="rId7"/>
    <sheet name="8.1" sheetId="24" r:id="rId8"/>
    <sheet name="8.3" sheetId="10" r:id="rId9"/>
  </sheets>
  <definedNames>
    <definedName name="_ftn1" localSheetId="2">'1.9'!#REF!</definedName>
    <definedName name="_ftnref1" localSheetId="2">'1.9'!$C$8</definedName>
    <definedName name="_Toc472327088" localSheetId="2">'1.9'!$B$3</definedName>
    <definedName name="_xlnm._FilterDatabase" localSheetId="7" hidden="1">'8.1'!$I$12:$V$49</definedName>
    <definedName name="_xlnm.Print_Area" localSheetId="0">'!'!$B$5:$C$13</definedName>
    <definedName name="_xlnm.Print_Area" localSheetId="1">'1.1'!$B$1:$G$33</definedName>
    <definedName name="_xlnm.Print_Area" localSheetId="2">'1.9'!$B$1:$E$23</definedName>
    <definedName name="_xlnm.Print_Area" localSheetId="3">'3.1'!$B$1:$D$19</definedName>
    <definedName name="_xlnm.Print_Area" localSheetId="4">'3.2'!$B$1:$D$19</definedName>
    <definedName name="_xlnm.Print_Area" localSheetId="5">'4.1'!$B$2:$E$38</definedName>
    <definedName name="_xlnm.Print_Area" localSheetId="6">'4.2'!$B$1:$E$23</definedName>
    <definedName name="_xlnm.Print_Area" localSheetId="7">'8.1'!$A$1:$AA$336</definedName>
    <definedName name="_xlnm.Print_Area" localSheetId="8">'8.3'!$B$2:$E$25</definedName>
  </definedNames>
  <calcPr calcId="125725"/>
</workbook>
</file>

<file path=xl/calcChain.xml><?xml version="1.0" encoding="utf-8"?>
<calcChain xmlns="http://schemas.openxmlformats.org/spreadsheetml/2006/main">
  <c r="C18" i="17"/>
  <c r="A13" i="24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"/>
  <c r="D11" i="25" l="1"/>
  <c r="B5"/>
  <c r="AB50" i="24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AF212"/>
  <c r="AF213"/>
  <c r="AF214"/>
  <c r="AF215"/>
  <c r="AF216"/>
  <c r="AF217"/>
  <c r="AF218"/>
  <c r="AF219"/>
  <c r="AF220"/>
  <c r="AF221"/>
  <c r="AF222"/>
  <c r="AF223"/>
  <c r="AF224"/>
  <c r="AF225"/>
  <c r="AF226"/>
  <c r="AF227"/>
  <c r="AF228"/>
  <c r="AF229"/>
  <c r="AF230"/>
  <c r="AF231"/>
  <c r="AF232"/>
  <c r="AF233"/>
  <c r="AF234"/>
  <c r="AF235"/>
  <c r="AF236"/>
  <c r="AF237"/>
  <c r="AF238"/>
  <c r="AF239"/>
  <c r="AF240"/>
  <c r="AF241"/>
  <c r="AF242"/>
  <c r="AF243"/>
  <c r="AF244"/>
  <c r="AF245"/>
  <c r="AF246"/>
  <c r="AF247"/>
  <c r="AF248"/>
  <c r="AF249"/>
  <c r="AF250"/>
  <c r="AF251"/>
  <c r="AF252"/>
  <c r="AF253"/>
  <c r="AF254"/>
  <c r="AF255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0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5"/>
  <c r="AF306"/>
  <c r="AF307"/>
  <c r="AF308"/>
  <c r="AF309"/>
  <c r="AF310"/>
  <c r="AF311"/>
  <c r="AF312"/>
  <c r="AF313"/>
  <c r="AF314"/>
  <c r="AF315"/>
  <c r="AF316"/>
  <c r="AF317"/>
  <c r="AF318"/>
  <c r="AF319"/>
  <c r="AF320"/>
  <c r="AF321"/>
  <c r="AF322"/>
  <c r="AF323"/>
  <c r="AF324"/>
  <c r="AF325"/>
  <c r="AF326"/>
  <c r="AF327"/>
  <c r="AF328"/>
  <c r="AF329"/>
  <c r="E18" i="5" l="1"/>
  <c r="AF12" i="24" l="1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B12"/>
  <c r="E14" i="10" l="1"/>
  <c r="D24"/>
  <c r="C24"/>
  <c r="D22" i="5"/>
  <c r="C22"/>
  <c r="D37" i="4"/>
  <c r="C37"/>
  <c r="C18" i="18"/>
  <c r="AC12" i="24" l="1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D17"/>
  <c r="AE17"/>
  <c r="AD18"/>
  <c r="AE18"/>
  <c r="AD19"/>
  <c r="AE19"/>
  <c r="AD20"/>
  <c r="AE20"/>
  <c r="AD21"/>
  <c r="AE21"/>
  <c r="AD22"/>
  <c r="AE22"/>
  <c r="AD23"/>
  <c r="AE23"/>
  <c r="AD24"/>
  <c r="AE24"/>
  <c r="AD25"/>
  <c r="AE25"/>
  <c r="AD26"/>
  <c r="AE26"/>
  <c r="AD27"/>
  <c r="AE27"/>
  <c r="AD28"/>
  <c r="AE28"/>
  <c r="AD29"/>
  <c r="AE29"/>
  <c r="AD30"/>
  <c r="AE30"/>
  <c r="AD31"/>
  <c r="AE31"/>
  <c r="AD32"/>
  <c r="AE32"/>
  <c r="AD33"/>
  <c r="AE33"/>
  <c r="AD34"/>
  <c r="AE34"/>
  <c r="AD35"/>
  <c r="AE35"/>
  <c r="AD36"/>
  <c r="AE36"/>
  <c r="AD37"/>
  <c r="AE37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/>
  <c r="AD49"/>
  <c r="AE49"/>
  <c r="E19" i="10" l="1"/>
  <c r="E15" i="4" s="1"/>
  <c r="E26" s="1"/>
  <c r="E13" i="5" s="1"/>
  <c r="AD16" i="24"/>
  <c r="AE16"/>
  <c r="AE12"/>
  <c r="AE13"/>
  <c r="AE14"/>
  <c r="AE15"/>
  <c r="AD12"/>
  <c r="AD13"/>
  <c r="AD14"/>
  <c r="AD15"/>
  <c r="E21" i="10" l="1"/>
  <c r="E22"/>
  <c r="E20"/>
  <c r="E16" i="4" s="1"/>
  <c r="E27" s="1"/>
  <c r="E14" i="5" s="1"/>
  <c r="M2" i="24" l="1"/>
  <c r="B5" i="14" l="1"/>
  <c r="D16" i="18"/>
  <c r="D16" i="17"/>
  <c r="E17" i="4" l="1"/>
  <c r="E29" s="1"/>
  <c r="B4" i="5"/>
  <c r="B3"/>
  <c r="B4" i="4"/>
  <c r="B5"/>
  <c r="B5" i="18"/>
  <c r="E16" i="5" l="1"/>
  <c r="E19" s="1"/>
  <c r="B6" i="10" l="1"/>
  <c r="B5"/>
  <c r="B4" i="18"/>
  <c r="B5" i="17"/>
  <c r="B4"/>
  <c r="B6" i="14" l="1"/>
  <c r="D26"/>
  <c r="E12" i="5" l="1"/>
  <c r="E17"/>
  <c r="B32" l="1"/>
</calcChain>
</file>

<file path=xl/sharedStrings.xml><?xml version="1.0" encoding="utf-8"?>
<sst xmlns="http://schemas.openxmlformats.org/spreadsheetml/2006/main" count="660" uniqueCount="395">
  <si>
    <t>Значение</t>
  </si>
  <si>
    <t>-</t>
  </si>
  <si>
    <t>Показатель</t>
  </si>
  <si>
    <t>наименование электросетевой организации</t>
  </si>
  <si>
    <t>Продолжительность прекращения передачи электрической энергии, час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</si>
  <si>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</si>
  <si>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</si>
  <si>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</si>
  <si>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</si>
  <si>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</si>
  <si>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</si>
  <si>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</si>
  <si>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</si>
  <si>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</si>
  <si>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</si>
  <si>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</si>
  <si>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</si>
  <si>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</si>
  <si>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</si>
  <si>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</si>
  <si>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</si>
  <si>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</si>
  <si>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</si>
  <si>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</si>
  <si>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</si>
  <si>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</si>
  <si>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</si>
  <si>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</si>
  <si>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</si>
  <si>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</si>
  <si>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</si>
  <si>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</si>
  <si>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</si>
  <si>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Наименование составляющей показателя</t>
  </si>
  <si>
    <t>Метод определения</t>
  </si>
  <si>
    <t>1.1.</t>
  </si>
  <si>
    <t>Форма 1.1</t>
  </si>
  <si>
    <t xml:space="preserve">Журнал учёта текущей информации о прекращении передачи электрической энергии для потребителей услуг электросетевой  организации                                                                                                 </t>
  </si>
  <si>
    <t>№</t>
  </si>
  <si>
    <t>Обосновывающие данные для расчета *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</si>
  <si>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</si>
  <si>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</si>
  <si>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1</t>
  </si>
  <si>
    <t> 8</t>
  </si>
  <si>
    <t>* в том числе на основе базы актов расследования технологических нарушений за соответствующий месяц</t>
  </si>
  <si>
    <t>(должность)</t>
  </si>
  <si>
    <t>(Ф.И.О.)</t>
  </si>
  <si>
    <t>(подпись)</t>
  </si>
  <si>
    <t>М.П.</t>
  </si>
  <si>
    <t>Примечание</t>
  </si>
  <si>
    <t>Форма 3.1</t>
  </si>
  <si>
    <t>(наименование электросетевой организации (подразделения/филиала))</t>
  </si>
  <si>
    <t>№
п/п</t>
  </si>
  <si>
    <t>Число, шт.</t>
  </si>
  <si>
    <t>Форма 3.2</t>
  </si>
  <si>
    <r>
      <t> </t>
    </r>
    <r>
      <rPr>
        <sz val="12"/>
        <color theme="1"/>
        <rFont val="Arial"/>
        <family val="2"/>
        <charset val="204"/>
      </rPr>
      <t xml:space="preserve">    </t>
    </r>
  </si>
  <si>
    <r>
      <t> </t>
    </r>
    <r>
      <rPr>
        <sz val="12"/>
        <color theme="1"/>
        <rFont val="Arial"/>
        <family val="2"/>
        <charset val="204"/>
      </rPr>
      <t xml:space="preserve">Для территориальной сетевой организации   </t>
    </r>
  </si>
  <si>
    <t>Форма 8.3</t>
  </si>
  <si>
    <t>-------------------------------------------------------------------------</t>
  </si>
  <si>
    <t>Форма 8.1</t>
  </si>
  <si>
    <t>Форма 4.2</t>
  </si>
  <si>
    <t>Расчет обобщенного показателя уровня надежности и качества 
оказываемых услуг</t>
  </si>
  <si>
    <t>--------------------------------------------------------------------------------------------------------------------------------</t>
  </si>
  <si>
    <t>должность, Ф.И.О., подпись</t>
  </si>
  <si>
    <t>Отчетные данные для расчета значения показателя качества</t>
  </si>
  <si>
    <t>рассмотрения заявок на технологическое присоединение к сети</t>
  </si>
  <si>
    <t>исполнения договоров об осуществлении технологического присоединения заявителей к сети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</si>
  <si>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 xml:space="preserve">)
</t>
    </r>
  </si>
  <si>
    <r>
      <t>Плановое значение показателя П</t>
    </r>
    <r>
      <rPr>
        <vertAlign val="subscript"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>, П</t>
    </r>
    <r>
      <rPr>
        <vertAlign val="subscript"/>
        <sz val="11"/>
        <color theme="1"/>
        <rFont val="Arial"/>
        <family val="2"/>
        <charset val="204"/>
      </rPr>
      <t>п</t>
    </r>
    <r>
      <rPr>
        <vertAlign val="superscript"/>
        <sz val="11"/>
        <color theme="1"/>
        <rFont val="Arial"/>
        <family val="2"/>
        <charset val="204"/>
      </rPr>
      <t xml:space="preserve">пл
</t>
    </r>
  </si>
  <si>
    <r>
      <t>Оценка достижения показателя уровня надежности оказываемых услуг, К</t>
    </r>
    <r>
      <rPr>
        <vertAlign val="subscript"/>
        <sz val="11"/>
        <color theme="1"/>
        <rFont val="Arial"/>
        <family val="2"/>
        <charset val="204"/>
      </rPr>
      <t xml:space="preserve">над
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</si>
  <si>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Arial"/>
        <family val="2"/>
        <charset val="204"/>
      </rPr>
      <t>кач1</t>
    </r>
    <r>
      <rPr>
        <sz val="11"/>
        <color theme="1"/>
        <rFont val="Arial"/>
        <family val="2"/>
        <charset val="204"/>
      </rPr>
      <t xml:space="preserve"> (для территориальной сетевой организации)
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</si>
  <si>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Arial"/>
        <family val="2"/>
        <charset val="204"/>
      </rPr>
      <t>кач2</t>
    </r>
    <r>
      <rPr>
        <sz val="11"/>
        <color theme="1"/>
        <rFont val="Arial"/>
        <family val="2"/>
        <charset val="204"/>
      </rPr>
      <t xml:space="preserve"> (для территориальной сетевой организации)
</t>
    </r>
  </si>
  <si>
    <t>Форма 4.1</t>
  </si>
  <si>
    <t>Показатели уровня надежности и уровня качества оказываемых 
услуг электросетевой организации</t>
  </si>
  <si>
    <r>
      <t>Обобщенный показатель уровня надежности и качества оказываемых услуг, К</t>
    </r>
    <r>
      <rPr>
        <vertAlign val="subscript"/>
        <sz val="11"/>
        <color theme="1"/>
        <rFont val="Arial"/>
        <family val="2"/>
        <charset val="204"/>
      </rPr>
      <t xml:space="preserve">об
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</si>
  <si>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color theme="1"/>
        <rFont val="Times New Roman"/>
        <family val="1"/>
        <charset val="204"/>
      </rPr>
      <t>N</t>
    </r>
    <r>
      <rPr>
        <vertAlign val="subscript"/>
        <sz val="11"/>
        <color theme="1"/>
        <rFont val="Times New Roman"/>
        <family val="1"/>
        <charset val="204"/>
      </rPr>
      <t>заяв тпр</t>
    </r>
    <r>
      <rPr>
        <sz val="11"/>
        <color theme="1"/>
        <rFont val="Times New Roman"/>
        <family val="1"/>
        <charset val="204"/>
      </rPr>
      <t xml:space="preserve">)
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</si>
  <si>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color theme="1"/>
        <rFont val="Times New Roman"/>
        <family val="1"/>
        <charset val="204"/>
      </rPr>
      <t>N</t>
    </r>
    <r>
      <rPr>
        <vertAlign val="superscript"/>
        <sz val="11"/>
        <color theme="1"/>
        <rFont val="Times New Roman"/>
        <family val="1"/>
        <charset val="204"/>
      </rPr>
      <t>нс</t>
    </r>
    <r>
      <rPr>
        <vertAlign val="subscript"/>
        <sz val="11"/>
        <color theme="1"/>
        <rFont val="Times New Roman"/>
        <family val="1"/>
        <charset val="204"/>
      </rPr>
      <t>заяв тпр</t>
    </r>
    <r>
      <rPr>
        <sz val="11"/>
        <color theme="1"/>
        <rFont val="Times New Roman"/>
        <family val="1"/>
        <charset val="204"/>
      </rPr>
      <t xml:space="preserve">)
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</si>
  <si>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color theme="1"/>
        <rFont val="Times New Roman"/>
        <family val="1"/>
        <charset val="204"/>
      </rPr>
      <t>заяв_тпр</t>
    </r>
    <r>
      <rPr>
        <sz val="11"/>
        <color theme="1"/>
        <rFont val="Times New Roman"/>
        <family val="1"/>
        <charset val="204"/>
      </rPr>
      <t xml:space="preserve">)
</t>
    </r>
  </si>
  <si>
    <t>Пзаяв_тпр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</si>
  <si>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color theme="1"/>
        <rFont val="Times New Roman"/>
        <family val="1"/>
        <charset val="204"/>
      </rPr>
      <t>сд тпр</t>
    </r>
    <r>
      <rPr>
        <sz val="11"/>
        <color theme="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</si>
  <si>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color theme="1"/>
        <rFont val="Times New Roman"/>
        <family val="1"/>
        <charset val="204"/>
      </rPr>
      <t>нс</t>
    </r>
    <r>
      <rPr>
        <vertAlign val="subscript"/>
        <sz val="11"/>
        <color theme="1"/>
        <rFont val="Times New Roman"/>
        <family val="1"/>
        <charset val="204"/>
      </rPr>
      <t>сд тпр</t>
    </r>
    <r>
      <rPr>
        <sz val="11"/>
        <color theme="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</si>
  <si>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color theme="1"/>
        <rFont val="Times New Roman"/>
        <family val="1"/>
        <charset val="204"/>
      </rPr>
      <t>нс тпр</t>
    </r>
    <r>
      <rPr>
        <sz val="11"/>
        <color theme="1"/>
        <rFont val="Times New Roman"/>
        <family val="1"/>
        <charset val="204"/>
      </rPr>
      <t>)</t>
    </r>
  </si>
  <si>
    <r>
      <t xml:space="preserve">П </t>
    </r>
    <r>
      <rPr>
        <vertAlign val="subscript"/>
        <sz val="11"/>
        <rFont val="Arial"/>
        <family val="2"/>
        <charset val="204"/>
      </rPr>
      <t>нс_тпр</t>
    </r>
  </si>
  <si>
    <t>1.2.</t>
  </si>
  <si>
    <t>1.3.</t>
  </si>
  <si>
    <t>--------------------------------------------------------------------------------------------------------------------------------------------------------------------------------------------------------------------------------------------------</t>
  </si>
  <si>
    <r>
      <t>Оценка достижения показателя уровня качества оказываемых услуг, К</t>
    </r>
    <r>
      <rPr>
        <vertAlign val="subscript"/>
        <sz val="11"/>
        <color rgb="FFFF0000"/>
        <rFont val="Arial"/>
        <family val="2"/>
        <charset val="204"/>
      </rPr>
      <t>кач</t>
    </r>
    <r>
      <rPr>
        <sz val="11"/>
        <color rgb="FFFF0000"/>
        <rFont val="Arial"/>
        <family val="2"/>
        <charset val="204"/>
      </rPr>
      <t xml:space="preserve"> (организации по управлению единой национальной (общероссийской) электрической сетью)
</t>
    </r>
  </si>
  <si>
    <t>Понижающий (повышающий) коэффициент к НВВ = Обобщенный показатель уровня надежности Коб*2%</t>
  </si>
  <si>
    <t>Расчет понижающего (повышающего) коэффициента к НВВ</t>
  </si>
  <si>
    <t>Серое поле - считается автоматически</t>
  </si>
  <si>
    <t xml:space="preserve">Журнал учета текущей информации о прекращении передачи электрической энергии для потребителей услуг электросетевой организации за год
</t>
  </si>
  <si>
    <t xml:space="preserve">Отчетные данные для расчета значения показателя качества рассмотрения заявок на технологическое присоединение к сети в период
</t>
  </si>
  <si>
    <t xml:space="preserve">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
</t>
  </si>
  <si>
    <t xml:space="preserve">Показатели уровня надежности и уровня качества оказываемых услуг электросетевой организации
</t>
  </si>
  <si>
    <t xml:space="preserve">Расчет обобщенного показателя уровня надежности и качества оказываемых услуг
</t>
  </si>
  <si>
    <t xml:space="preserve">Журнал  учета  данных   первичной  информации  по  всем прекращениям   передачи  электрической  энергии  произошедших  на  объектах электросетевых организаций за год
</t>
  </si>
  <si>
    <t xml:space="preserve">Расчет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
</t>
  </si>
  <si>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</si>
  <si>
    <t>№ формулы (пункта) 
методических
указаний</t>
  </si>
  <si>
    <r>
      <t>Объем недоотпущенной электрической энергии (П</t>
    </r>
    <r>
      <rPr>
        <vertAlign val="subscript"/>
        <sz val="9.35"/>
        <color theme="1"/>
        <rFont val="Arial"/>
        <family val="2"/>
        <charset val="204"/>
      </rPr>
      <t>ens</t>
    </r>
    <r>
      <rPr>
        <sz val="11"/>
        <color theme="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</si>
  <si>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9.35"/>
        <color theme="1"/>
        <rFont val="Arial"/>
        <family val="2"/>
        <charset val="204"/>
      </rPr>
      <t>saidi</t>
    </r>
    <r>
      <rPr>
        <sz val="11"/>
        <color theme="1"/>
        <rFont val="Arial"/>
        <family val="2"/>
        <charset val="204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</si>
  <si>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9.35"/>
        <color theme="1"/>
        <rFont val="Arial"/>
        <family val="2"/>
        <charset val="204"/>
      </rPr>
      <t>saifi</t>
    </r>
    <r>
      <rPr>
        <sz val="11"/>
        <color theme="1"/>
        <rFont val="Arial"/>
        <family val="2"/>
        <charset val="204"/>
      </rPr>
      <t>)</t>
    </r>
  </si>
  <si>
    <t xml:space="preserve"> -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</si>
  <si>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color theme="1"/>
        <rFont val="Arial"/>
        <family val="2"/>
        <charset val="204"/>
      </rPr>
      <t xml:space="preserve">тпр)
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</si>
  <si>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</si>
  <si>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color theme="1"/>
        <rFont val="Arial"/>
        <family val="2"/>
        <charset val="204"/>
      </rPr>
      <t>тпр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>пл</t>
    </r>
    <r>
      <rPr>
        <vertAlign val="subscript"/>
        <sz val="11"/>
        <color theme="1"/>
        <rFont val="Arial"/>
        <family val="2"/>
        <charset val="204"/>
      </rPr>
      <t>тпр</t>
    </r>
    <r>
      <rPr>
        <vertAlign val="superscript"/>
        <sz val="11"/>
        <color theme="1"/>
        <rFont val="Arial"/>
        <family val="2"/>
        <charset val="204"/>
      </rPr>
      <t xml:space="preserve">
</t>
    </r>
  </si>
  <si>
    <r>
      <t>Плановое значение показателя П</t>
    </r>
    <r>
      <rPr>
        <vertAlign val="subscript"/>
        <sz val="11"/>
        <color theme="1"/>
        <rFont val="Arial"/>
        <family val="2"/>
        <charset val="204"/>
      </rPr>
      <t>тсо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>пл</t>
    </r>
    <r>
      <rPr>
        <vertAlign val="subscript"/>
        <sz val="11"/>
        <color theme="1"/>
        <rFont val="Arial"/>
        <family val="2"/>
        <charset val="204"/>
      </rPr>
      <t>тсо</t>
    </r>
    <r>
      <rPr>
        <vertAlign val="superscript"/>
        <sz val="11"/>
        <color theme="1"/>
        <rFont val="Arial"/>
        <family val="2"/>
        <charset val="204"/>
      </rPr>
      <t xml:space="preserve">
</t>
    </r>
  </si>
  <si>
    <r>
      <t>Плановое значение показателя П</t>
    </r>
    <r>
      <rPr>
        <vertAlign val="subscript"/>
        <sz val="9.35"/>
        <color theme="1"/>
        <rFont val="Arial"/>
        <family val="2"/>
        <charset val="204"/>
      </rPr>
      <t>ens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>пл</t>
    </r>
    <r>
      <rPr>
        <vertAlign val="subscript"/>
        <sz val="11"/>
        <color theme="1"/>
        <rFont val="Arial"/>
        <family val="2"/>
        <charset val="204"/>
      </rPr>
      <t>ens</t>
    </r>
  </si>
  <si>
    <t>Пункт 4.2 методических указаний</t>
  </si>
  <si>
    <r>
      <t>Плановое значение показателя П</t>
    </r>
    <r>
      <rPr>
        <vertAlign val="subscript"/>
        <sz val="9.35"/>
        <color theme="1"/>
        <rFont val="Arial"/>
        <family val="2"/>
        <charset val="204"/>
      </rPr>
      <t>saidi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>пл</t>
    </r>
    <r>
      <rPr>
        <vertAlign val="subscript"/>
        <sz val="11"/>
        <color theme="1"/>
        <rFont val="Arial"/>
        <family val="2"/>
        <charset val="204"/>
      </rPr>
      <t>saidi</t>
    </r>
  </si>
  <si>
    <r>
      <t>Плановое значение показателя П</t>
    </r>
    <r>
      <rPr>
        <vertAlign val="subscript"/>
        <sz val="9.35"/>
        <color theme="1"/>
        <rFont val="Arial"/>
        <family val="2"/>
        <charset val="204"/>
      </rPr>
      <t>saifi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>пл</t>
    </r>
    <r>
      <rPr>
        <vertAlign val="subscript"/>
        <sz val="11"/>
        <color theme="1"/>
        <rFont val="Arial"/>
        <family val="2"/>
        <charset val="204"/>
      </rPr>
      <t>saifi</t>
    </r>
  </si>
  <si>
    <t>Пункт 5 методических 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</si>
  <si>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color theme="1"/>
        <rFont val="Arial"/>
        <family val="2"/>
        <charset val="204"/>
      </rPr>
      <t xml:space="preserve">над1
</t>
    </r>
  </si>
  <si>
    <r>
      <t>Оценка достижения показателя уровня надежности оказываемых услуг, К</t>
    </r>
    <r>
      <rPr>
        <vertAlign val="subscript"/>
        <sz val="11"/>
        <color theme="1"/>
        <rFont val="Arial"/>
        <family val="2"/>
        <charset val="204"/>
      </rPr>
      <t xml:space="preserve">над2
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</si>
  <si>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Arial"/>
        <family val="2"/>
        <charset val="204"/>
      </rPr>
      <t>кач3</t>
    </r>
    <r>
      <rPr>
        <sz val="11"/>
        <color theme="1"/>
        <rFont val="Arial"/>
        <family val="2"/>
        <charset val="204"/>
      </rPr>
      <t xml:space="preserve"> (для территориальной сетевой организации)
</t>
    </r>
  </si>
  <si>
    <t>№ пункта методических указаний</t>
  </si>
  <si>
    <t>пункт 5</t>
  </si>
  <si>
    <r>
      <t>Оценка достижения показателя уровня надежности оказываемых услуг, К</t>
    </r>
    <r>
      <rPr>
        <vertAlign val="subscript"/>
        <sz val="9.35"/>
        <color theme="1"/>
        <rFont val="Arial"/>
        <family val="2"/>
        <charset val="204"/>
      </rPr>
      <t>над</t>
    </r>
    <r>
      <rPr>
        <sz val="11"/>
        <color theme="1"/>
        <rFont val="Arial"/>
        <family val="2"/>
        <charset val="204"/>
      </rPr>
      <t xml:space="preserve">
</t>
    </r>
  </si>
  <si>
    <r>
      <t>Оценка достижения показателя уровня надежности оказываемых услуг, К</t>
    </r>
    <r>
      <rPr>
        <vertAlign val="subscript"/>
        <sz val="9.35"/>
        <color theme="1"/>
        <rFont val="Arial"/>
        <family val="2"/>
        <charset val="204"/>
      </rPr>
      <t>над1</t>
    </r>
    <r>
      <rPr>
        <sz val="11"/>
        <color theme="1"/>
        <rFont val="Arial"/>
        <family val="2"/>
        <charset val="204"/>
      </rPr>
      <t xml:space="preserve">
</t>
    </r>
  </si>
  <si>
    <r>
      <t>Оценка достижения показателя уровня надежности оказываемых услуг, К</t>
    </r>
    <r>
      <rPr>
        <vertAlign val="subscript"/>
        <sz val="9.35"/>
        <color theme="1"/>
        <rFont val="Arial"/>
        <family val="2"/>
        <charset val="204"/>
      </rPr>
      <t>над2</t>
    </r>
    <r>
      <rPr>
        <sz val="11"/>
        <color theme="1"/>
        <rFont val="Arial"/>
        <family val="2"/>
        <charset val="204"/>
      </rPr>
      <t xml:space="preserve">
</t>
    </r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</si>
  <si>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</si>
  <si>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 xml:space="preserve">Оценка достижения показателя уровня качества оказываемых услуг, </t>
    </r>
    <r>
      <rPr>
        <sz val="11"/>
        <rFont val="Arial"/>
        <family val="2"/>
        <charset val="204"/>
      </rPr>
      <t>К</t>
    </r>
    <r>
      <rPr>
        <vertAlign val="subscript"/>
        <sz val="11"/>
        <rFont val="Arial"/>
        <family val="2"/>
        <charset val="204"/>
      </rPr>
      <t>кач</t>
    </r>
    <r>
      <rPr>
        <vertAlign val="subscript"/>
        <sz val="11"/>
        <color rgb="FFFF0000"/>
        <rFont val="Arial"/>
        <family val="2"/>
        <charset val="204"/>
      </rPr>
      <t xml:space="preserve">
</t>
    </r>
  </si>
  <si>
    <r>
      <t xml:space="preserve">Оценка достижения показателя уровня качества оказываемых услуг, </t>
    </r>
    <r>
      <rPr>
        <sz val="11"/>
        <rFont val="Arial"/>
        <family val="2"/>
        <charset val="204"/>
      </rPr>
      <t>К</t>
    </r>
    <r>
      <rPr>
        <vertAlign val="subscript"/>
        <sz val="11"/>
        <rFont val="Arial"/>
        <family val="2"/>
        <charset val="204"/>
      </rPr>
      <t>кач1</t>
    </r>
    <r>
      <rPr>
        <vertAlign val="subscript"/>
        <sz val="11"/>
        <color rgb="FFFF0000"/>
        <rFont val="Arial"/>
        <family val="2"/>
        <charset val="204"/>
      </rPr>
      <t xml:space="preserve">
</t>
    </r>
  </si>
  <si>
    <r>
      <t xml:space="preserve">Оценка достижения показателя уровня качества оказываемых услуг, </t>
    </r>
    <r>
      <rPr>
        <sz val="11"/>
        <rFont val="Arial"/>
        <family val="2"/>
        <charset val="204"/>
      </rPr>
      <t>К</t>
    </r>
    <r>
      <rPr>
        <vertAlign val="subscript"/>
        <sz val="11"/>
        <rFont val="Arial"/>
        <family val="2"/>
        <charset val="204"/>
      </rPr>
      <t>кач2</t>
    </r>
    <r>
      <rPr>
        <vertAlign val="subscript"/>
        <sz val="11"/>
        <color rgb="FFFF0000"/>
        <rFont val="Arial"/>
        <family val="2"/>
        <charset val="204"/>
      </rPr>
      <t xml:space="preserve">
</t>
    </r>
  </si>
  <si>
    <r>
      <t xml:space="preserve">Оценка достижения показателя уровня качества оказываемых услуг, </t>
    </r>
    <r>
      <rPr>
        <sz val="11"/>
        <rFont val="Arial"/>
        <family val="2"/>
        <charset val="204"/>
      </rPr>
      <t>К</t>
    </r>
    <r>
      <rPr>
        <vertAlign val="subscript"/>
        <sz val="11"/>
        <rFont val="Arial"/>
        <family val="2"/>
        <charset val="204"/>
      </rPr>
      <t>кач3</t>
    </r>
    <r>
      <rPr>
        <vertAlign val="subscript"/>
        <sz val="11"/>
        <color rgb="FFFF0000"/>
        <rFont val="Arial"/>
        <family val="2"/>
        <charset val="204"/>
      </rPr>
      <t xml:space="preserve">
</t>
    </r>
  </si>
  <si>
    <t>основание - приказ ФСТ от26.10.2010 № 254-э/1</t>
  </si>
  <si>
    <r>
      <t>Показатель уровня качества обслуживания потребителей услуг территориальными сетевыми организациями (П</t>
    </r>
    <r>
      <rPr>
        <vertAlign val="subscript"/>
        <sz val="9.35"/>
        <color theme="1"/>
        <rFont val="Arial"/>
        <family val="2"/>
        <charset val="204"/>
      </rPr>
      <t>тсо</t>
    </r>
    <r>
      <rPr>
        <sz val="11"/>
        <color theme="1"/>
        <rFont val="Arial"/>
        <family val="2"/>
        <charset val="204"/>
      </rPr>
      <t xml:space="preserve">)
</t>
    </r>
  </si>
  <si>
    <r>
      <t>Коэффициент допустимого отклонения для показателя уровня качества осуществляемого технологического присоединения  (П</t>
    </r>
    <r>
      <rPr>
        <vertAlign val="subscript"/>
        <sz val="9.35"/>
        <color theme="1"/>
        <rFont val="Arial"/>
        <family val="2"/>
        <charset val="204"/>
      </rPr>
      <t>тпр</t>
    </r>
    <r>
      <rPr>
        <sz val="11"/>
        <color theme="1"/>
        <rFont val="Arial"/>
        <family val="2"/>
        <charset val="204"/>
      </rPr>
      <t>),  К</t>
    </r>
  </si>
  <si>
    <r>
      <t>Пункт 4.1.3 методических указаний (</t>
    </r>
    <r>
      <rPr>
        <sz val="9.35"/>
        <color rgb="FFFF0000"/>
        <rFont val="Arial"/>
        <family val="2"/>
        <charset val="204"/>
      </rPr>
      <t>см. Справочно</t>
    </r>
    <r>
      <rPr>
        <sz val="11"/>
        <color theme="1"/>
        <rFont val="Arial"/>
        <family val="2"/>
        <charset val="204"/>
      </rPr>
      <t>)</t>
    </r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</si>
  <si>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</si>
  <si>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</si>
  <si>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</si>
  <si>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</si>
  <si>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</si>
  <si>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</si>
  <si>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 разделении уровней напряжения ЭПУ потребителя электрической энергии</t>
  </si>
  <si>
    <t>ВН (110 кВ и выше)</t>
  </si>
  <si>
    <t>СН1 (35 кВ)</t>
  </si>
  <si>
    <t>НН (0,22 - 1 кВ)</t>
  </si>
  <si>
    <t>СН2 (6 - 20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</si>
  <si>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</si>
  <si>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</t>
  </si>
  <si>
    <t>Перечень смежных сетевых организаций, затронутых прекращением передачи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</si>
  <si>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</si>
  <si>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</si>
  <si>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</si>
  <si>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</si>
  <si>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</si>
  <si>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Перечень потребителей 1-й и 2-й категории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</si>
  <si>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категории надежности, в отношении которых произошло полное ограничение режима потребления электрической энергии</t>
  </si>
  <si>
    <t xml:space="preserve"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 </t>
  </si>
  <si>
    <t>Данные о масштабе прекращения передачи электрической энергии в сетевой организации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</si>
  <si>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</si>
  <si>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</si>
  <si>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</si>
  <si>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наименованиеобъекта электросетевого хозяйства сетевой организации, в результате отключения которой произошло прекращения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</si>
  <si>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</si>
  <si>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</si>
  <si>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</si>
  <si>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</si>
  <si>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Данные о факте прекращения передачи электрической энергии</t>
  </si>
  <si>
    <t xml:space="preserve">Расчет индикативного показателя уровня надежности оказываемых услуг для территориальных сетевых организаций </t>
  </si>
  <si>
    <t>В соответствии с заключенными договорами по передаче электрической энергии</t>
  </si>
  <si>
    <t>ВН (110 кВ и выше), шт.</t>
  </si>
  <si>
    <t>1.4.</t>
  </si>
  <si>
    <t>СН1 (35 кВ), шт.</t>
  </si>
  <si>
    <t>СН2 (6-20 кВ), шт.</t>
  </si>
  <si>
    <t>НН (до 1 кВ), шт.</t>
  </si>
  <si>
    <t xml:space="preserve">Средняя продолжительность прекращения передачи электрической энергии на точку поставки (Пsaidi), час.
</t>
  </si>
  <si>
    <t xml:space="preserve">Средняя частота прекращений передачи электрической энергии на точку поставки (Пsaifi), шт.
</t>
  </si>
  <si>
    <r>
      <t>сумма произведений по столбцу 9 и столбцу 13 формы 8.1, деленная на значение пункта 1 Формы 8.3
((∑столбец 9*столбец 13)/пункт 1 формы 8.3).</t>
    </r>
    <r>
      <rPr>
        <vertAlign val="sub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При этом учитываются только те события, по которым значения в столбе 8 равны "В", а в столбце 27 равны "1"</t>
    </r>
  </si>
  <si>
    <t xml:space="preserve">сумма по столбцу 13 Формы 8.1 и деленная на значение пункта 1 Формы 8.3 
(∑столбец 13 формы 8.1/пункт 1 формы 8.3).
При этом учитываются только те события, по которым значения в столбце 8 равны "В", а в столбце 27 равны "1"
</t>
  </si>
  <si>
    <t xml:space="preserve">Средняя продолжительность прекращения передачи электрической энергии при проведении ремонтных работ (Пsaidi), час.
</t>
  </si>
  <si>
    <r>
      <t>сумма произведений по столбцу 9 и столбцу 13 формы 8.1, деленная на значение пункта 1 Формы 8.3
((∑столбец 9*столбец 13)/пункт 1 формы 8.3).</t>
    </r>
    <r>
      <rPr>
        <vertAlign val="sub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При этом учитываются только те события, по которым значения в столбе 8 равны "П"</t>
    </r>
  </si>
  <si>
    <t xml:space="preserve">Средняя частота прекращений передачи электрической энергии при проведении ремонтных работ (Пsaifi), шт.
</t>
  </si>
  <si>
    <t xml:space="preserve">сумма по столбцу 13 Формы 8.1 и деленная на значение пункта 1 Формы 8.3 
(∑столбец 13 формы 8.1/пункт 1 формы 8.3).
При этом учитываются только те события, по которым значения в столбце 8 равны "П"
</t>
  </si>
  <si>
    <t>Должность             Ф.И.О.                   Подпись</t>
  </si>
  <si>
    <t>30</t>
  </si>
  <si>
    <t>31</t>
  </si>
  <si>
    <t>32</t>
  </si>
  <si>
    <t>после 2018</t>
  </si>
  <si>
    <t>0;-1 (Приказ МЭ от 15.04.2014 №186)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</si>
  <si>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</si>
  <si>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№ п/п</t>
  </si>
  <si>
    <t>Характеристики и (или) условия деятельности сетевой организации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</si>
  <si>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</si>
  <si>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</si>
  <si>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</si>
  <si>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</si>
  <si>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</si>
  <si>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</si>
  <si>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Число разъединителей и выключателей, шт.</t>
  </si>
  <si>
    <r>
      <t xml:space="preserve">Средняя летняя температура,  </t>
    </r>
    <r>
      <rPr>
        <vertAlign val="superscript"/>
        <sz val="11"/>
        <color rgb="FF000000"/>
        <rFont val="Times New Roman"/>
        <family val="1"/>
        <charset val="204"/>
      </rPr>
      <t>0</t>
    </r>
    <r>
      <rPr>
        <sz val="11"/>
        <color rgb="FF000000"/>
        <rFont val="Times New Roman"/>
        <family val="1"/>
        <charset val="204"/>
      </rPr>
      <t>С</t>
    </r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</si>
  <si>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</si>
  <si>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</si>
  <si>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</si>
  <si>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>Форма 1.9</t>
  </si>
  <si>
    <t xml:space="preserve">Данные об экономических и технических характеристиках и (или) условиях деятельности территориальных сетевых организаций
</t>
  </si>
  <si>
    <r>
      <t>Пункт 4.2.7 методических указаний (</t>
    </r>
    <r>
      <rPr>
        <sz val="9.35"/>
        <color rgb="FFFF0000"/>
        <rFont val="Arial"/>
        <family val="2"/>
        <charset val="204"/>
      </rPr>
      <t>см. Справочно</t>
    </r>
    <r>
      <rPr>
        <sz val="11"/>
        <color theme="1"/>
        <rFont val="Arial"/>
        <family val="2"/>
        <charset val="204"/>
      </rPr>
      <t>)</t>
    </r>
  </si>
  <si>
    <t>Коэффициент допустимого отклонения для показателя уровня надежности оказываемых услуг (Пsaidi),  К1m (Km)</t>
  </si>
  <si>
    <t>Коэффициент допустимого отклонения для показателя уровня надежности оказываемых услуг (Пsaifi),  К1m (Km)</t>
  </si>
  <si>
    <t>приказ МЭ РФ от 18.10.2017 №976</t>
  </si>
  <si>
    <t>Заполняются только ячейки желтого цвета и пункт 19</t>
  </si>
  <si>
    <t>Серое поле - считается автоматически (кроме пункта 19)</t>
  </si>
  <si>
    <t>Максимальное за год число точек поставки, шт.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</si>
  <si>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</si>
  <si>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2020год</t>
  </si>
  <si>
    <t>за 2020 год</t>
  </si>
  <si>
    <t>КЛ</t>
  </si>
  <si>
    <t>КЛ-10 кВ КРУН N1-КТП-86</t>
  </si>
  <si>
    <t>10 (10.5)</t>
  </si>
  <si>
    <t>12,45 2020.01.12</t>
  </si>
  <si>
    <t>20,20 2020.01.13</t>
  </si>
  <si>
    <t>В</t>
  </si>
  <si>
    <t>ТП 0.38 кВ ТП-86</t>
  </si>
  <si>
    <t>№62 от14.01.2020</t>
  </si>
  <si>
    <t>3.4.14</t>
  </si>
  <si>
    <t>4.21</t>
  </si>
  <si>
    <t>ТП</t>
  </si>
  <si>
    <t>ТП-26</t>
  </si>
  <si>
    <t>12,45 2020.01.15</t>
  </si>
  <si>
    <t>17,15 2020.01.15</t>
  </si>
  <si>
    <t>ТП 0.38 кВ КТП-Рыбзавод</t>
  </si>
  <si>
    <t>№63 от 16.01.2020</t>
  </si>
  <si>
    <t>3.4.7.3</t>
  </si>
  <si>
    <t>4.1</t>
  </si>
  <si>
    <t>ВЛ</t>
  </si>
  <si>
    <t>ВЛ-10 кВ ф. Миндюкино-отпайка ВЛ Лукоморье</t>
  </si>
  <si>
    <t>08,20 2020.01.16</t>
  </si>
  <si>
    <t>11,55 2020.01.16</t>
  </si>
  <si>
    <t>ТП 0.38 кВ КТП Спутник, КТП БО Спутник,КТП Аршинов Хутор, КТП-Удача</t>
  </si>
  <si>
    <t>ПАО "МРСК Северо-Запада" «Вологдаэнерго»</t>
  </si>
  <si>
    <t>№064 от 17.01.2020</t>
  </si>
  <si>
    <t>3.4.9.1</t>
  </si>
  <si>
    <t>Электрослужба</t>
  </si>
  <si>
    <t>ВЛ-10 кВ ф. Миндюкино-отпайка ТП Лукоморье</t>
  </si>
  <si>
    <t>10,30 2020.02.03</t>
  </si>
  <si>
    <t>15,02 2020.02.03</t>
  </si>
  <si>
    <t>ВЛ 10 (10.5) кВ</t>
  </si>
  <si>
    <t>№065 от 04.02.2020</t>
  </si>
  <si>
    <t>ВЛ ф.Миндюкино, ВЛ ф Сказка</t>
  </si>
  <si>
    <t>14,20 2020.02.09</t>
  </si>
  <si>
    <t>15,15 2020.02.09</t>
  </si>
  <si>
    <t>ТП 0.38 кВ КТП Удача, КТП Аршинов Хутор, КТП БО Спутник, ТП-60</t>
  </si>
  <si>
    <t>№066 от 10.02.2020</t>
  </si>
  <si>
    <t>ВЛ-10 кВ Панькино</t>
  </si>
  <si>
    <t>03,56 2020.02.23</t>
  </si>
  <si>
    <t>11,30 2020.02.23</t>
  </si>
  <si>
    <t>ТП 0.38 кВ КТП-227, КТП-228, КТП-214</t>
  </si>
  <si>
    <t>№067 от 25.02.2020</t>
  </si>
  <si>
    <t>3.4.12.2</t>
  </si>
  <si>
    <t>4.13</t>
  </si>
  <si>
    <t>ф.Шубацкое</t>
  </si>
  <si>
    <t>09,00 2020.03.06</t>
  </si>
  <si>
    <t>12,31 2020.03.06</t>
  </si>
  <si>
    <t>КЛ 10 (10.5) кВ КЛ- 10 кВ КРУН1-ТП-86</t>
  </si>
  <si>
    <t>№068 от 09.03.2020</t>
  </si>
  <si>
    <t>ТП-2</t>
  </si>
  <si>
    <t>0.38</t>
  </si>
  <si>
    <t>10,40 2020.03.19</t>
  </si>
  <si>
    <t>11,10 2020.03.19</t>
  </si>
  <si>
    <t>ТП 0.38 кВ ТП-2</t>
  </si>
  <si>
    <t>№069 от 20.03.2020</t>
  </si>
  <si>
    <t>КЛ-ТП 50</t>
  </si>
  <si>
    <t>16,10 2020.04.10</t>
  </si>
  <si>
    <t>17,15 2020.04.10</t>
  </si>
  <si>
    <t>ТП 0.38 кВ ТП-50</t>
  </si>
  <si>
    <t>№70 от 13.04.2020</t>
  </si>
  <si>
    <t>3.4.8.1</t>
  </si>
  <si>
    <t>4.14</t>
  </si>
  <si>
    <t>ф.Лукоморье</t>
  </si>
  <si>
    <t>15,05 2020.04.22</t>
  </si>
  <si>
    <t>17,02 2020.04.22</t>
  </si>
  <si>
    <t>ТП 0.38 кВ ТП БО Спутник ,ТП СНТ Спутник, ТП Аршинов Хутор ,ТП Удача</t>
  </si>
  <si>
    <t>№71 от 23.04.2020</t>
  </si>
  <si>
    <t>ТП-30 ТМ</t>
  </si>
  <si>
    <t>10,00 2020.04.08</t>
  </si>
  <si>
    <t>12,00 2020.04.08</t>
  </si>
  <si>
    <t>П</t>
  </si>
  <si>
    <t>ТП-30</t>
  </si>
  <si>
    <t>ТП-33 РУ-10</t>
  </si>
  <si>
    <t>ТП-33</t>
  </si>
  <si>
    <t>ТП-34 РУ-10</t>
  </si>
  <si>
    <t>10,00 2020.04.16</t>
  </si>
  <si>
    <t>12,00 2020.04.16</t>
  </si>
  <si>
    <t>ТП-34</t>
  </si>
  <si>
    <t>ТП-35 РУ-10</t>
  </si>
  <si>
    <t>ТП-35</t>
  </si>
  <si>
    <t>ТП4</t>
  </si>
  <si>
    <t>08,30 2020.05.16</t>
  </si>
  <si>
    <t>09,00 2020.05.16</t>
  </si>
  <si>
    <t>ТП 0.38 кВ ТП-4</t>
  </si>
  <si>
    <t>№072 от 18.05.20</t>
  </si>
  <si>
    <t>3.4.9</t>
  </si>
  <si>
    <t>4.10</t>
  </si>
  <si>
    <t>ТП26</t>
  </si>
  <si>
    <t>11,45 2020.05.29</t>
  </si>
  <si>
    <t>12,12 2020.05.29</t>
  </si>
  <si>
    <t>ТП 0.38 кВ ТП 24,ТП26, ТП25,ТП27,ТП29,ТПРыбзавод</t>
  </si>
  <si>
    <t>№073 от 01.06.20</t>
  </si>
  <si>
    <t>3.4.7.4</t>
  </si>
  <si>
    <t>4.12</t>
  </si>
  <si>
    <t>РП</t>
  </si>
  <si>
    <t>ГПП-8 яч.3</t>
  </si>
  <si>
    <t>12,04 2020.06.16</t>
  </si>
  <si>
    <t>12,45 2020.06.16</t>
  </si>
  <si>
    <t>ТП 0.38 кВ ТП-1, ТП-4, ТП-28</t>
  </si>
  <si>
    <t>№073 17.06.2020</t>
  </si>
  <si>
    <t>3.4.10</t>
  </si>
  <si>
    <t>ТП-43</t>
  </si>
  <si>
    <t>13,25 2020.06.17</t>
  </si>
  <si>
    <t>16,15 2020.06.17</t>
  </si>
  <si>
    <t>ТП 0.38 кВ ТП-43</t>
  </si>
  <si>
    <t>№074 18.06.2020</t>
  </si>
  <si>
    <t>3.4.12.3</t>
  </si>
  <si>
    <t>ТП-8</t>
  </si>
  <si>
    <t>15,30 2020.06.18</t>
  </si>
  <si>
    <t>16,40 2020.06.18</t>
  </si>
  <si>
    <t>ТП 0.38 кВ ТП-8 РУ-0,4 кВ</t>
  </si>
  <si>
    <t>№75 19.06.2020</t>
  </si>
  <si>
    <t>ВЛ -10 ф. Лукоморье</t>
  </si>
  <si>
    <t>16,30 2020.06.22</t>
  </si>
  <si>
    <t>16,00 2020.06.23</t>
  </si>
  <si>
    <t>ТП 0.38 кВ КТП-Аршинов Хутор, ,КТП-СНТ Спутник ,КТП-Удача</t>
  </si>
  <si>
    <t>№076 24.06.2020</t>
  </si>
  <si>
    <t>4.7</t>
  </si>
  <si>
    <t>10,00 2020.06.16</t>
  </si>
  <si>
    <t>12,00 2020.06.16</t>
  </si>
  <si>
    <t>ТП-60</t>
  </si>
  <si>
    <t>10,00 2020.06.23</t>
  </si>
  <si>
    <t>12,00 2020.06.23</t>
  </si>
  <si>
    <t>ТП-40</t>
  </si>
  <si>
    <t>10,00 2020.06.24</t>
  </si>
  <si>
    <t>12,00 2020.06.24</t>
  </si>
  <si>
    <t>ТП-31</t>
  </si>
  <si>
    <t>10,00 2020.07.07</t>
  </si>
  <si>
    <t>12,00 2020.07.07</t>
  </si>
  <si>
    <t>ТП-32</t>
  </si>
  <si>
    <t>10,00 2020.07.15</t>
  </si>
  <si>
    <t>12,00 2020.07.15</t>
  </si>
  <si>
    <t>ТП-37</t>
  </si>
  <si>
    <t>10,00 2020.07.23</t>
  </si>
  <si>
    <t>12,00 2020.07.23</t>
  </si>
  <si>
    <t>Ф.Миндкино</t>
  </si>
  <si>
    <t>08,30 2020.08.15</t>
  </si>
  <si>
    <t>11,48 2020.08.15</t>
  </si>
  <si>
    <t>№77 от 17.08.2020</t>
  </si>
  <si>
    <t>КТП-53</t>
  </si>
  <si>
    <t>10,00 2020.08.05</t>
  </si>
  <si>
    <t>12,00 2020.08.05</t>
  </si>
  <si>
    <t>КТП-56</t>
  </si>
  <si>
    <t>10,00 2020.08.17</t>
  </si>
  <si>
    <t>12,00 2020.08.17</t>
  </si>
  <si>
    <t>ТП-97</t>
  </si>
  <si>
    <t>10,00 2020.08.28</t>
  </si>
  <si>
    <t>12,00 2020.08.28</t>
  </si>
  <si>
    <t>ТП-38</t>
  </si>
  <si>
    <t>10,00 2020.09.25</t>
  </si>
  <si>
    <t>12,00 2020.09.25</t>
  </si>
  <si>
    <t>РП-4</t>
  </si>
  <si>
    <t>10,00 2020.09.29</t>
  </si>
  <si>
    <t>12,00 2020.09.29</t>
  </si>
  <si>
    <t>КЛ-10 яч.2 ГПП-8-РП-4</t>
  </si>
  <si>
    <t>11,48 2020.10.02</t>
  </si>
  <si>
    <t>12,20 2020.10.02</t>
  </si>
  <si>
    <t>ТП 10 (10.5) кВ ТП-4, ТП-11, ТП-3, КТП-20, ТП-10, ТП-9 ТП-9а, ТП-2, КТП-250, ТП-8, ТП-8а</t>
  </si>
  <si>
    <t>№78 02.10.2020</t>
  </si>
  <si>
    <t>КЛ-10 яч.9 ГПП-8-КТП-20</t>
  </si>
  <si>
    <t>16,45 2020.10.05</t>
  </si>
  <si>
    <t>17,20 2020.10.05</t>
  </si>
  <si>
    <t>ТП 0.38 кВ КТП-20</t>
  </si>
  <si>
    <t>№79 05.10.2020</t>
  </si>
  <si>
    <t>3.4.8.5</t>
  </si>
  <si>
    <t>РП-1 яч.10</t>
  </si>
  <si>
    <t>17,20 2020.10.07</t>
  </si>
  <si>
    <t>19,40 2020.10.07</t>
  </si>
  <si>
    <t>ТП 0.38 кВ ТП-24,ТП-25, ТП-29</t>
  </si>
  <si>
    <t>№ 80 07.10.2020</t>
  </si>
  <si>
    <t>ТП-86</t>
  </si>
  <si>
    <t>10,00 2020.10.07</t>
  </si>
  <si>
    <t>12,00 2020.10.07</t>
  </si>
  <si>
    <t>ВЛ Сельца</t>
  </si>
  <si>
    <t>11,10 2020.12.04</t>
  </si>
  <si>
    <t>17,25 2020.12.04</t>
  </si>
  <si>
    <t>ВЛ 10 (10.5) кВ оп№8-оп№9</t>
  </si>
  <si>
    <t>№081 от 04.12.2020</t>
  </si>
  <si>
    <t>4.4</t>
  </si>
  <si>
    <t>ООО "Череповецкая электросетевая компания"</t>
  </si>
  <si>
    <t>Б/сч 01</t>
  </si>
  <si>
    <t>договор на передачу э/э</t>
  </si>
  <si>
    <t>Приказ Минэнерго № 976 от 18.10.2017</t>
  </si>
  <si>
    <t>Генеральный директор</t>
  </si>
  <si>
    <t>А.Л. Черняев</t>
  </si>
  <si>
    <t>Генеральный директор    А.Л. Черняев</t>
  </si>
  <si>
    <t xml:space="preserve">Начальник ПТО                       Л.А. Левина </t>
  </si>
</sst>
</file>

<file path=xl/styles.xml><?xml version="1.0" encoding="utf-8"?>
<styleSheet xmlns="http://schemas.openxmlformats.org/spreadsheetml/2006/main">
  <numFmts count="4">
    <numFmt numFmtId="164" formatCode="hh\,\ mm\,\ yyyy\.mm\.dd"/>
    <numFmt numFmtId="165" formatCode="0.0000"/>
    <numFmt numFmtId="166" formatCode="#,##0.00&quot;р.&quot;"/>
    <numFmt numFmtId="167" formatCode="0.00000"/>
  </numFmts>
  <fonts count="5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vertAlign val="subscript"/>
      <sz val="10"/>
      <name val="Arial"/>
      <family val="2"/>
      <charset val="204"/>
    </font>
    <font>
      <sz val="10"/>
      <color rgb="FFFF0000"/>
      <name val="Arial Cyr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vertAlign val="subscript"/>
      <sz val="11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2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vertAlign val="subscript"/>
      <sz val="11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Symbol"/>
      <family val="1"/>
      <charset val="2"/>
    </font>
    <font>
      <b/>
      <sz val="14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vertAlign val="subscript"/>
      <sz val="9.35"/>
      <color theme="1"/>
      <name val="Arial"/>
      <family val="2"/>
      <charset val="204"/>
    </font>
    <font>
      <sz val="9.35"/>
      <color rgb="FFFF000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</font>
    <font>
      <b/>
      <sz val="10"/>
      <color rgb="FF000000"/>
      <name val="Calibri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7" fillId="0" borderId="0" applyFont="0" applyFill="0" applyBorder="0" applyAlignment="0" applyProtection="0"/>
    <xf numFmtId="0" fontId="6" fillId="0" borderId="0"/>
  </cellStyleXfs>
  <cellXfs count="2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right"/>
    </xf>
    <xf numFmtId="0" fontId="7" fillId="0" borderId="0" xfId="1"/>
    <xf numFmtId="0" fontId="8" fillId="0" borderId="0" xfId="1" applyFont="1" applyAlignment="1">
      <alignment horizontal="left" vertical="justify" wrapText="1"/>
    </xf>
    <xf numFmtId="0" fontId="8" fillId="0" borderId="0" xfId="1" applyFont="1" applyAlignment="1">
      <alignment horizontal="left"/>
    </xf>
    <xf numFmtId="0" fontId="8" fillId="0" borderId="4" xfId="1" applyFont="1" applyBorder="1"/>
    <xf numFmtId="0" fontId="8" fillId="0" borderId="0" xfId="1" applyFont="1" applyAlignment="1">
      <alignment horizontal="center"/>
    </xf>
    <xf numFmtId="0" fontId="7" fillId="0" borderId="0" xfId="1" applyAlignment="1">
      <alignment horizontal="left"/>
    </xf>
    <xf numFmtId="0" fontId="8" fillId="0" borderId="0" xfId="3" applyFont="1"/>
    <xf numFmtId="0" fontId="15" fillId="0" borderId="0" xfId="0" applyFont="1"/>
    <xf numFmtId="0" fontId="15" fillId="0" borderId="0" xfId="0" applyFont="1" applyAlignment="1">
      <alignment wrapText="1"/>
    </xf>
    <xf numFmtId="0" fontId="19" fillId="0" borderId="0" xfId="2" applyFont="1" applyAlignment="1" applyProtection="1"/>
    <xf numFmtId="0" fontId="21" fillId="0" borderId="0" xfId="1" applyNumberFormat="1" applyFont="1" applyBorder="1" applyAlignment="1">
      <alignment horizontal="center" wrapText="1"/>
    </xf>
    <xf numFmtId="0" fontId="21" fillId="0" borderId="0" xfId="1" applyNumberFormat="1" applyFont="1" applyBorder="1" applyAlignment="1">
      <alignment horizontal="right" wrapText="1"/>
    </xf>
    <xf numFmtId="0" fontId="21" fillId="0" borderId="0" xfId="1" applyNumberFormat="1" applyFont="1" applyBorder="1" applyAlignment="1">
      <alignment horizontal="left"/>
    </xf>
    <xf numFmtId="0" fontId="18" fillId="0" borderId="0" xfId="1" applyNumberFormat="1" applyFont="1" applyBorder="1" applyAlignment="1">
      <alignment horizontal="center" vertical="top"/>
    </xf>
    <xf numFmtId="0" fontId="21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9" fontId="15" fillId="0" borderId="0" xfId="4" applyFont="1"/>
    <xf numFmtId="0" fontId="8" fillId="0" borderId="0" xfId="1" applyFont="1" applyBorder="1"/>
    <xf numFmtId="0" fontId="15" fillId="0" borderId="0" xfId="0" applyFont="1" applyProtection="1"/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/>
    <xf numFmtId="0" fontId="24" fillId="0" borderId="0" xfId="0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center" vertical="top"/>
    </xf>
    <xf numFmtId="0" fontId="15" fillId="0" borderId="5" xfId="0" applyFont="1" applyBorder="1" applyAlignment="1">
      <alignment horizontal="left" vertical="top" wrapText="1"/>
    </xf>
    <xf numFmtId="0" fontId="14" fillId="0" borderId="0" xfId="1" applyNumberFormat="1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15" fillId="2" borderId="5" xfId="0" applyFont="1" applyFill="1" applyBorder="1" applyAlignment="1">
      <alignment horizontal="center" vertical="top"/>
    </xf>
    <xf numFmtId="49" fontId="15" fillId="2" borderId="5" xfId="0" applyNumberFormat="1" applyFont="1" applyFill="1" applyBorder="1" applyAlignment="1">
      <alignment horizontal="center" vertical="top" wrapText="1"/>
    </xf>
    <xf numFmtId="49" fontId="15" fillId="2" borderId="5" xfId="0" applyNumberFormat="1" applyFont="1" applyFill="1" applyBorder="1" applyAlignment="1">
      <alignment horizontal="center" vertical="top"/>
    </xf>
    <xf numFmtId="166" fontId="26" fillId="0" borderId="0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 vertical="top"/>
    </xf>
    <xf numFmtId="166" fontId="8" fillId="0" borderId="0" xfId="1" quotePrefix="1" applyNumberFormat="1" applyFont="1" applyBorder="1" applyAlignment="1">
      <alignment horizontal="center"/>
    </xf>
    <xf numFmtId="166" fontId="26" fillId="0" borderId="0" xfId="1" applyNumberFormat="1" applyFont="1" applyBorder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vertical="center"/>
    </xf>
    <xf numFmtId="0" fontId="15" fillId="2" borderId="5" xfId="0" applyFont="1" applyFill="1" applyBorder="1" applyAlignment="1">
      <alignment horizontal="justify" vertical="top" wrapText="1"/>
    </xf>
    <xf numFmtId="0" fontId="28" fillId="0" borderId="5" xfId="0" applyFont="1" applyBorder="1" applyAlignment="1">
      <alignment horizontal="center" vertical="top"/>
    </xf>
    <xf numFmtId="0" fontId="28" fillId="0" borderId="5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0" fillId="0" borderId="0" xfId="0" applyFont="1"/>
    <xf numFmtId="0" fontId="21" fillId="0" borderId="0" xfId="1" applyNumberFormat="1" applyFont="1" applyBorder="1" applyAlignment="1">
      <alignment horizontal="center" vertical="top"/>
    </xf>
    <xf numFmtId="0" fontId="21" fillId="0" borderId="0" xfId="1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15" fillId="0" borderId="8" xfId="0" applyFont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3" fontId="24" fillId="3" borderId="5" xfId="0" applyNumberFormat="1" applyFont="1" applyFill="1" applyBorder="1" applyAlignment="1" applyProtection="1">
      <alignment horizontal="center" vertical="center" wrapText="1"/>
      <protection locked="0"/>
    </xf>
    <xf numFmtId="16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21" fillId="0" borderId="5" xfId="1" applyNumberFormat="1" applyFont="1" applyBorder="1" applyAlignment="1">
      <alignment horizontal="center" vertical="top"/>
    </xf>
    <xf numFmtId="0" fontId="21" fillId="0" borderId="5" xfId="1" applyNumberFormat="1" applyFont="1" applyBorder="1" applyAlignment="1">
      <alignment horizontal="left" vertical="top" wrapText="1"/>
    </xf>
    <xf numFmtId="0" fontId="21" fillId="3" borderId="5" xfId="1" applyNumberFormat="1" applyFont="1" applyFill="1" applyBorder="1" applyAlignment="1">
      <alignment horizontal="center" vertical="top"/>
    </xf>
    <xf numFmtId="0" fontId="21" fillId="2" borderId="5" xfId="1" applyNumberFormat="1" applyFont="1" applyFill="1" applyBorder="1" applyAlignment="1">
      <alignment horizontal="center" vertical="top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0" xfId="1" quotePrefix="1" applyFont="1" applyAlignment="1">
      <alignment horizontal="center"/>
    </xf>
    <xf numFmtId="0" fontId="21" fillId="0" borderId="5" xfId="1" applyNumberFormat="1" applyFont="1" applyBorder="1" applyAlignment="1">
      <alignment horizontal="center" vertical="center" wrapText="1"/>
    </xf>
    <xf numFmtId="0" fontId="21" fillId="0" borderId="5" xfId="1" applyNumberFormat="1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top"/>
    </xf>
    <xf numFmtId="0" fontId="33" fillId="0" borderId="5" xfId="0" applyFont="1" applyBorder="1" applyAlignment="1">
      <alignment horizontal="left" vertical="top" wrapText="1"/>
    </xf>
    <xf numFmtId="0" fontId="7" fillId="0" borderId="0" xfId="1" applyAlignment="1">
      <alignment horizontal="right"/>
    </xf>
    <xf numFmtId="0" fontId="34" fillId="0" borderId="0" xfId="0" applyFont="1" applyAlignment="1">
      <alignment horizontal="justify"/>
    </xf>
    <xf numFmtId="0" fontId="33" fillId="4" borderId="5" xfId="0" applyFont="1" applyFill="1" applyBorder="1" applyAlignment="1">
      <alignment horizontal="left" vertical="top"/>
    </xf>
    <xf numFmtId="0" fontId="33" fillId="4" borderId="5" xfId="0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left" vertical="center" indent="1"/>
    </xf>
    <xf numFmtId="167" fontId="15" fillId="2" borderId="5" xfId="0" applyNumberFormat="1" applyFont="1" applyFill="1" applyBorder="1" applyAlignment="1">
      <alignment horizontal="center" vertical="top"/>
    </xf>
    <xf numFmtId="0" fontId="6" fillId="0" borderId="0" xfId="5" applyProtection="1"/>
    <xf numFmtId="0" fontId="6" fillId="0" borderId="0" xfId="5" applyProtection="1">
      <protection locked="0"/>
    </xf>
    <xf numFmtId="0" fontId="4" fillId="5" borderId="2" xfId="5" applyFont="1" applyFill="1" applyBorder="1" applyAlignment="1" applyProtection="1">
      <alignment horizontal="center" vertical="center" textRotation="90" wrapText="1"/>
      <protection locked="0"/>
    </xf>
    <xf numFmtId="0" fontId="4" fillId="5" borderId="2" xfId="5" applyFont="1" applyFill="1" applyBorder="1" applyAlignment="1" applyProtection="1">
      <alignment horizontal="center" vertical="center" wrapText="1"/>
      <protection locked="0"/>
    </xf>
    <xf numFmtId="0" fontId="6" fillId="0" borderId="0" xfId="5" applyAlignment="1" applyProtection="1">
      <alignment horizontal="center" vertical="center"/>
    </xf>
    <xf numFmtId="0" fontId="4" fillId="0" borderId="0" xfId="5" applyFont="1" applyAlignment="1" applyProtection="1">
      <alignment horizontal="left"/>
      <protection locked="0"/>
    </xf>
    <xf numFmtId="0" fontId="6" fillId="0" borderId="0" xfId="5" applyAlignment="1" applyProtection="1">
      <protection locked="0"/>
    </xf>
    <xf numFmtId="0" fontId="37" fillId="0" borderId="0" xfId="5" applyFont="1" applyAlignment="1" applyProtection="1">
      <protection locked="0"/>
    </xf>
    <xf numFmtId="0" fontId="15" fillId="0" borderId="0" xfId="0" applyFont="1" applyAlignment="1">
      <alignment vertical="center"/>
    </xf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left"/>
    </xf>
    <xf numFmtId="0" fontId="38" fillId="5" borderId="14" xfId="5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center" vertical="top" wrapText="1"/>
    </xf>
    <xf numFmtId="0" fontId="21" fillId="0" borderId="4" xfId="1" applyFont="1" applyBorder="1" applyAlignment="1">
      <alignment horizontal="left"/>
    </xf>
    <xf numFmtId="0" fontId="15" fillId="0" borderId="4" xfId="0" applyFont="1" applyBorder="1"/>
    <xf numFmtId="0" fontId="28" fillId="2" borderId="5" xfId="0" applyFont="1" applyFill="1" applyBorder="1" applyAlignment="1">
      <alignment horizontal="justify" vertical="top" wrapText="1"/>
    </xf>
    <xf numFmtId="0" fontId="21" fillId="0" borderId="5" xfId="0" applyFont="1" applyBorder="1" applyAlignment="1">
      <alignment horizontal="center" vertical="top"/>
    </xf>
    <xf numFmtId="0" fontId="15" fillId="0" borderId="5" xfId="0" applyFont="1" applyBorder="1" applyAlignment="1">
      <alignment vertical="center" wrapText="1"/>
    </xf>
    <xf numFmtId="0" fontId="4" fillId="5" borderId="14" xfId="5" applyFont="1" applyFill="1" applyBorder="1" applyAlignment="1" applyProtection="1">
      <alignment horizontal="center" textRotation="90" wrapText="1"/>
      <protection locked="0"/>
    </xf>
    <xf numFmtId="0" fontId="4" fillId="5" borderId="15" xfId="5" applyFont="1" applyFill="1" applyBorder="1" applyAlignment="1" applyProtection="1">
      <alignment horizontal="center" textRotation="90" wrapText="1"/>
      <protection locked="0"/>
    </xf>
    <xf numFmtId="0" fontId="4" fillId="5" borderId="13" xfId="5" applyFont="1" applyFill="1" applyBorder="1" applyAlignment="1" applyProtection="1">
      <alignment horizontal="center" vertical="center" wrapText="1"/>
      <protection locked="0"/>
    </xf>
    <xf numFmtId="0" fontId="4" fillId="5" borderId="15" xfId="5" applyFont="1" applyFill="1" applyBorder="1" applyAlignment="1" applyProtection="1">
      <alignment horizontal="center" vertical="center" textRotation="90" wrapText="1"/>
      <protection locked="0"/>
    </xf>
    <xf numFmtId="0" fontId="6" fillId="0" borderId="0" xfId="5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wrapText="1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vertical="center" wrapText="1"/>
    </xf>
    <xf numFmtId="0" fontId="15" fillId="0" borderId="4" xfId="0" applyFont="1" applyBorder="1" applyProtection="1"/>
    <xf numFmtId="0" fontId="32" fillId="0" borderId="0" xfId="0" applyFont="1" applyProtection="1"/>
    <xf numFmtId="0" fontId="4" fillId="5" borderId="14" xfId="5" applyFont="1" applyFill="1" applyBorder="1" applyAlignment="1" applyProtection="1">
      <alignment horizontal="center" vertical="center" wrapText="1"/>
      <protection locked="0"/>
    </xf>
    <xf numFmtId="0" fontId="42" fillId="5" borderId="16" xfId="5" applyNumberFormat="1" applyFont="1" applyFill="1" applyBorder="1" applyAlignment="1" applyProtection="1">
      <alignment horizontal="center" vertical="center" wrapText="1"/>
      <protection locked="0"/>
    </xf>
    <xf numFmtId="0" fontId="41" fillId="5" borderId="16" xfId="5" applyNumberFormat="1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horizontal="left" vertical="top" wrapText="1"/>
    </xf>
    <xf numFmtId="0" fontId="8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13" fillId="0" borderId="4" xfId="1" applyFont="1" applyBorder="1"/>
    <xf numFmtId="0" fontId="8" fillId="0" borderId="18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wrapText="1"/>
    </xf>
    <xf numFmtId="3" fontId="9" fillId="2" borderId="5" xfId="0" applyNumberFormat="1" applyFont="1" applyFill="1" applyBorder="1" applyAlignment="1" applyProtection="1">
      <alignment horizontal="center" vertical="center" wrapText="1"/>
    </xf>
    <xf numFmtId="0" fontId="43" fillId="5" borderId="14" xfId="5" applyFont="1" applyFill="1" applyBorder="1" applyAlignment="1" applyProtection="1">
      <alignment horizontal="center" vertical="center" wrapText="1"/>
      <protection locked="0"/>
    </xf>
    <xf numFmtId="0" fontId="43" fillId="5" borderId="16" xfId="5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6" fillId="0" borderId="20" xfId="5" applyNumberFormat="1" applyFont="1" applyFill="1" applyBorder="1" applyAlignment="1" applyProtection="1">
      <alignment vertical="center"/>
    </xf>
    <xf numFmtId="0" fontId="44" fillId="5" borderId="16" xfId="5" applyNumberFormat="1" applyFont="1" applyFill="1" applyBorder="1" applyAlignment="1" applyProtection="1">
      <alignment horizontal="center" vertical="center" wrapText="1"/>
      <protection locked="0"/>
    </xf>
    <xf numFmtId="0" fontId="45" fillId="5" borderId="16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NumberFormat="1" applyFont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horizontal="left" vertical="top" wrapText="1"/>
    </xf>
    <xf numFmtId="0" fontId="21" fillId="2" borderId="5" xfId="0" applyFont="1" applyFill="1" applyBorder="1" applyAlignment="1">
      <alignment horizontal="center" vertical="top"/>
    </xf>
    <xf numFmtId="0" fontId="0" fillId="0" borderId="0" xfId="0" applyFont="1"/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vertical="center" wrapText="1"/>
    </xf>
    <xf numFmtId="16" fontId="46" fillId="0" borderId="2" xfId="0" applyNumberFormat="1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21" fillId="0" borderId="0" xfId="1" applyFont="1" applyAlignment="1">
      <alignment horizontal="left" vertical="center"/>
    </xf>
    <xf numFmtId="0" fontId="48" fillId="0" borderId="0" xfId="1" applyNumberFormat="1" applyFont="1" applyBorder="1" applyAlignment="1">
      <alignment horizontal="left"/>
    </xf>
    <xf numFmtId="167" fontId="15" fillId="3" borderId="5" xfId="0" applyNumberFormat="1" applyFont="1" applyFill="1" applyBorder="1" applyAlignment="1">
      <alignment horizontal="center" vertical="top"/>
    </xf>
    <xf numFmtId="2" fontId="15" fillId="3" borderId="5" xfId="0" applyNumberFormat="1" applyFont="1" applyFill="1" applyBorder="1"/>
    <xf numFmtId="0" fontId="15" fillId="3" borderId="5" xfId="0" applyFont="1" applyFill="1" applyBorder="1"/>
    <xf numFmtId="49" fontId="15" fillId="0" borderId="5" xfId="0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167" fontId="15" fillId="2" borderId="5" xfId="0" applyNumberFormat="1" applyFont="1" applyFill="1" applyBorder="1" applyAlignment="1">
      <alignment horizontal="center" vertical="center"/>
    </xf>
    <xf numFmtId="167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4" xfId="0" applyFont="1" applyBorder="1"/>
    <xf numFmtId="0" fontId="8" fillId="0" borderId="4" xfId="1" applyFont="1" applyBorder="1" applyAlignment="1">
      <alignment horizontal="left"/>
    </xf>
    <xf numFmtId="0" fontId="6" fillId="0" borderId="0" xfId="5" applyFill="1" applyProtection="1">
      <protection locked="0"/>
    </xf>
    <xf numFmtId="0" fontId="6" fillId="0" borderId="2" xfId="5" applyFont="1" applyFill="1" applyBorder="1" applyAlignment="1" applyProtection="1">
      <alignment horizontal="left" vertical="center" wrapText="1"/>
      <protection locked="0"/>
    </xf>
    <xf numFmtId="1" fontId="6" fillId="0" borderId="2" xfId="5" applyNumberFormat="1" applyFill="1" applyBorder="1" applyAlignment="1" applyProtection="1">
      <alignment horizontal="center" vertical="center" wrapText="1"/>
      <protection locked="0"/>
    </xf>
    <xf numFmtId="0" fontId="6" fillId="0" borderId="13" xfId="5" applyFont="1" applyFill="1" applyBorder="1" applyAlignment="1" applyProtection="1">
      <alignment horizontal="left" vertical="center" wrapText="1"/>
      <protection locked="0"/>
    </xf>
    <xf numFmtId="0" fontId="4" fillId="0" borderId="2" xfId="5" applyFont="1" applyFill="1" applyBorder="1" applyAlignment="1" applyProtection="1">
      <alignment horizontal="center" vertical="center" wrapText="1"/>
      <protection locked="0"/>
    </xf>
    <xf numFmtId="0" fontId="4" fillId="0" borderId="13" xfId="5" applyFont="1" applyFill="1" applyBorder="1" applyAlignment="1" applyProtection="1">
      <alignment horizontal="left" vertical="center" wrapText="1"/>
      <protection locked="0"/>
    </xf>
    <xf numFmtId="164" fontId="4" fillId="0" borderId="2" xfId="5" applyNumberFormat="1" applyFont="1" applyFill="1" applyBorder="1" applyAlignment="1" applyProtection="1">
      <alignment horizontal="center" vertical="center" wrapText="1"/>
      <protection locked="0"/>
    </xf>
    <xf numFmtId="165" fontId="4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1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top" wrapText="1"/>
    </xf>
    <xf numFmtId="0" fontId="50" fillId="0" borderId="23" xfId="0" applyFont="1" applyFill="1" applyBorder="1" applyAlignment="1" applyProtection="1">
      <alignment horizontal="left" vertical="top" wrapText="1"/>
    </xf>
    <xf numFmtId="0" fontId="51" fillId="0" borderId="0" xfId="5" applyNumberFormat="1" applyFont="1" applyAlignment="1" applyProtection="1">
      <alignment vertical="center"/>
    </xf>
    <xf numFmtId="0" fontId="51" fillId="5" borderId="16" xfId="5" applyNumberFormat="1" applyFont="1" applyFill="1" applyBorder="1" applyAlignment="1" applyProtection="1">
      <alignment horizontal="center" vertical="center" wrapText="1"/>
      <protection locked="0"/>
    </xf>
    <xf numFmtId="0" fontId="52" fillId="5" borderId="16" xfId="5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5" applyFont="1" applyProtection="1">
      <protection locked="0"/>
    </xf>
    <xf numFmtId="0" fontId="51" fillId="0" borderId="0" xfId="5" applyNumberFormat="1" applyFont="1" applyFill="1" applyBorder="1" applyAlignment="1" applyProtection="1">
      <alignment vertical="center"/>
    </xf>
    <xf numFmtId="0" fontId="51" fillId="0" borderId="0" xfId="5" applyFont="1" applyProtection="1"/>
    <xf numFmtId="0" fontId="51" fillId="0" borderId="0" xfId="5" applyNumberFormat="1" applyFont="1" applyFill="1" applyAlignment="1" applyProtection="1">
      <alignment vertical="center"/>
    </xf>
    <xf numFmtId="0" fontId="46" fillId="0" borderId="23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8" fillId="0" borderId="4" xfId="5" applyFont="1" applyBorder="1" applyProtection="1">
      <protection locked="0"/>
    </xf>
    <xf numFmtId="0" fontId="6" fillId="0" borderId="4" xfId="5" applyBorder="1" applyProtection="1">
      <protection locked="0"/>
    </xf>
    <xf numFmtId="0" fontId="54" fillId="0" borderId="21" xfId="0" applyFont="1" applyFill="1" applyBorder="1" applyAlignment="1" applyProtection="1">
      <alignment horizontal="left" vertical="top" wrapText="1"/>
    </xf>
    <xf numFmtId="49" fontId="55" fillId="0" borderId="21" xfId="0" applyNumberFormat="1" applyFont="1" applyFill="1" applyBorder="1" applyAlignment="1" applyProtection="1">
      <alignment horizontal="left" vertical="top" wrapText="1"/>
    </xf>
    <xf numFmtId="0" fontId="55" fillId="0" borderId="21" xfId="0" applyFont="1" applyFill="1" applyBorder="1" applyAlignment="1" applyProtection="1">
      <alignment horizontal="left" vertical="top" wrapText="1"/>
    </xf>
    <xf numFmtId="0" fontId="54" fillId="0" borderId="22" xfId="0" applyFont="1" applyFill="1" applyBorder="1" applyAlignment="1" applyProtection="1">
      <alignment horizontal="left" vertical="top" wrapText="1"/>
    </xf>
    <xf numFmtId="0" fontId="54" fillId="0" borderId="23" xfId="0" applyFont="1" applyFill="1" applyBorder="1" applyAlignment="1" applyProtection="1">
      <alignment horizontal="left" vertical="top" wrapText="1"/>
    </xf>
    <xf numFmtId="14" fontId="54" fillId="0" borderId="21" xfId="0" applyNumberFormat="1" applyFont="1" applyFill="1" applyBorder="1" applyAlignment="1" applyProtection="1">
      <alignment horizontal="left" vertical="top" wrapText="1"/>
    </xf>
    <xf numFmtId="0" fontId="55" fillId="0" borderId="22" xfId="0" applyFont="1" applyFill="1" applyBorder="1" applyAlignment="1" applyProtection="1">
      <alignment horizontal="left" vertical="top" wrapText="1"/>
    </xf>
    <xf numFmtId="49" fontId="55" fillId="0" borderId="22" xfId="0" applyNumberFormat="1" applyFont="1" applyFill="1" applyBorder="1" applyAlignment="1" applyProtection="1">
      <alignment horizontal="left" vertical="top" wrapText="1"/>
    </xf>
    <xf numFmtId="0" fontId="54" fillId="0" borderId="24" xfId="0" applyFont="1" applyFill="1" applyBorder="1" applyAlignment="1">
      <alignment horizontal="left" vertical="top" wrapText="1"/>
    </xf>
    <xf numFmtId="0" fontId="55" fillId="0" borderId="23" xfId="0" applyFont="1" applyFill="1" applyBorder="1" applyAlignment="1" applyProtection="1">
      <alignment horizontal="left" vertical="top" wrapText="1"/>
    </xf>
    <xf numFmtId="0" fontId="54" fillId="0" borderId="21" xfId="0" applyNumberFormat="1" applyFont="1" applyFill="1" applyBorder="1" applyAlignment="1" applyProtection="1">
      <alignment horizontal="left" vertical="top" wrapText="1"/>
    </xf>
    <xf numFmtId="0" fontId="54" fillId="0" borderId="23" xfId="0" applyNumberFormat="1" applyFont="1" applyFill="1" applyBorder="1" applyAlignment="1" applyProtection="1">
      <alignment horizontal="left" vertical="top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justify" wrapText="1"/>
    </xf>
    <xf numFmtId="0" fontId="31" fillId="2" borderId="0" xfId="1" applyFont="1" applyFill="1" applyAlignment="1">
      <alignment horizontal="center" vertical="justify" wrapText="1"/>
    </xf>
    <xf numFmtId="0" fontId="8" fillId="0" borderId="0" xfId="1" quotePrefix="1" applyFont="1" applyAlignment="1">
      <alignment horizontal="center"/>
    </xf>
    <xf numFmtId="0" fontId="8" fillId="0" borderId="0" xfId="1" applyFont="1" applyAlignment="1">
      <alignment horizontal="center"/>
    </xf>
    <xf numFmtId="0" fontId="8" fillId="3" borderId="1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top"/>
    </xf>
    <xf numFmtId="0" fontId="21" fillId="0" borderId="0" xfId="1" applyNumberFormat="1" applyFont="1" applyBorder="1" applyAlignment="1">
      <alignment horizontal="center" wrapText="1"/>
    </xf>
    <xf numFmtId="166" fontId="31" fillId="2" borderId="0" xfId="1" applyNumberFormat="1" applyFont="1" applyFill="1" applyBorder="1" applyAlignment="1">
      <alignment horizontal="center"/>
    </xf>
    <xf numFmtId="0" fontId="31" fillId="2" borderId="0" xfId="1" applyNumberFormat="1" applyFont="1" applyFill="1" applyBorder="1" applyAlignment="1">
      <alignment horizontal="center"/>
    </xf>
    <xf numFmtId="0" fontId="14" fillId="0" borderId="0" xfId="1" applyNumberFormat="1" applyFont="1" applyBorder="1" applyAlignment="1">
      <alignment horizontal="center" vertical="top"/>
    </xf>
    <xf numFmtId="166" fontId="8" fillId="0" borderId="0" xfId="1" quotePrefix="1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166" fontId="31" fillId="2" borderId="0" xfId="1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166" fontId="21" fillId="0" borderId="0" xfId="1" applyNumberFormat="1" applyFont="1" applyBorder="1" applyAlignment="1">
      <alignment horizontal="center" wrapText="1"/>
    </xf>
    <xf numFmtId="165" fontId="15" fillId="0" borderId="9" xfId="0" applyNumberFormat="1" applyFont="1" applyBorder="1" applyAlignment="1">
      <alignment horizontal="left" vertical="center" wrapText="1"/>
    </xf>
    <xf numFmtId="165" fontId="15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4" fillId="5" borderId="11" xfId="5" applyFont="1" applyFill="1" applyBorder="1" applyAlignment="1" applyProtection="1">
      <alignment horizontal="center" vertical="center" wrapText="1"/>
      <protection locked="0"/>
    </xf>
    <xf numFmtId="0" fontId="4" fillId="5" borderId="12" xfId="5" applyFont="1" applyFill="1" applyBorder="1" applyAlignment="1" applyProtection="1">
      <alignment horizontal="center" vertical="center" wrapText="1"/>
      <protection locked="0"/>
    </xf>
    <xf numFmtId="0" fontId="4" fillId="5" borderId="13" xfId="5" applyFont="1" applyFill="1" applyBorder="1" applyAlignment="1" applyProtection="1">
      <alignment horizontal="center" vertical="center" wrapText="1"/>
      <protection locked="0"/>
    </xf>
    <xf numFmtId="0" fontId="4" fillId="5" borderId="1" xfId="5" applyFont="1" applyFill="1" applyBorder="1" applyAlignment="1" applyProtection="1">
      <alignment horizontal="center" vertical="center" textRotation="90" wrapText="1"/>
      <protection locked="0"/>
    </xf>
    <xf numFmtId="0" fontId="4" fillId="5" borderId="14" xfId="5" applyFont="1" applyFill="1" applyBorder="1" applyAlignment="1" applyProtection="1">
      <alignment horizontal="center" vertical="center" textRotation="90" wrapText="1"/>
      <protection locked="0"/>
    </xf>
    <xf numFmtId="0" fontId="4" fillId="5" borderId="15" xfId="5" applyFont="1" applyFill="1" applyBorder="1" applyAlignment="1" applyProtection="1">
      <alignment horizontal="center" vertical="center" textRotation="90" wrapText="1"/>
      <protection locked="0"/>
    </xf>
    <xf numFmtId="0" fontId="4" fillId="5" borderId="14" xfId="5" applyFont="1" applyFill="1" applyBorder="1" applyAlignment="1" applyProtection="1">
      <alignment horizontal="center" textRotation="90" wrapText="1"/>
      <protection locked="0"/>
    </xf>
    <xf numFmtId="0" fontId="4" fillId="5" borderId="15" xfId="5" applyFont="1" applyFill="1" applyBorder="1" applyAlignment="1" applyProtection="1">
      <alignment horizontal="center" textRotation="90" wrapText="1"/>
      <protection locked="0"/>
    </xf>
    <xf numFmtId="0" fontId="4" fillId="5" borderId="1" xfId="5" applyFont="1" applyFill="1" applyBorder="1" applyAlignment="1" applyProtection="1">
      <alignment horizontal="center" textRotation="90" wrapText="1"/>
      <protection locked="0"/>
    </xf>
    <xf numFmtId="0" fontId="35" fillId="0" borderId="0" xfId="5" applyFont="1" applyAlignment="1" applyProtection="1">
      <alignment horizontal="center" vertical="center"/>
      <protection locked="0"/>
    </xf>
    <xf numFmtId="0" fontId="36" fillId="0" borderId="0" xfId="5" applyFont="1" applyAlignment="1" applyProtection="1">
      <alignment horizontal="center" vertical="center"/>
      <protection locked="0"/>
    </xf>
    <xf numFmtId="0" fontId="5" fillId="0" borderId="0" xfId="5" applyFont="1" applyAlignment="1" applyProtection="1">
      <alignment horizontal="center" vertical="center"/>
      <protection locked="0"/>
    </xf>
    <xf numFmtId="0" fontId="6" fillId="0" borderId="0" xfId="5" applyAlignment="1" applyProtection="1">
      <alignment horizontal="center" vertical="center"/>
      <protection locked="0"/>
    </xf>
    <xf numFmtId="0" fontId="4" fillId="5" borderId="17" xfId="5" applyFont="1" applyFill="1" applyBorder="1" applyAlignment="1" applyProtection="1">
      <alignment horizontal="center" vertical="center" wrapText="1"/>
      <protection locked="0"/>
    </xf>
    <xf numFmtId="0" fontId="4" fillId="5" borderId="3" xfId="5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</xf>
    <xf numFmtId="0" fontId="31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1" fillId="2" borderId="0" xfId="0" applyFont="1" applyFill="1" applyAlignment="1" applyProtection="1">
      <alignment horizontal="center"/>
    </xf>
    <xf numFmtId="0" fontId="8" fillId="0" borderId="0" xfId="0" quotePrefix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wrapText="1"/>
    </xf>
  </cellXfs>
  <cellStyles count="6">
    <cellStyle name="Гиперссылка" xfId="2" builtinId="8"/>
    <cellStyle name="Обычный" xfId="0" builtinId="0"/>
    <cellStyle name="Обычный 2" xfId="1"/>
    <cellStyle name="Обычный 3" xfId="5"/>
    <cellStyle name="Обычный_Форма 2.1_Форма 2.3" xfId="3"/>
    <cellStyle name="Процентный 2" xfId="4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0" hidden="0"/>
    </dxf>
    <dxf>
      <font>
        <b val="0"/>
      </font>
      <numFmt numFmtId="0" formatCode="General"/>
      <alignment vertical="center" textRotation="0" indent="0" relativeIndent="255" justifyLastLine="0" shrinkToFit="0" readingOrder="0"/>
      <border outline="0">
        <left style="medium">
          <color indexed="64"/>
        </lef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8" formatCode="0.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FAC090"/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Таблица83" displayName="Таблица83" ref="A11:AF329" totalsRowShown="0" headerRowDxfId="34" dataDxfId="33" tableBorderDxfId="32">
  <autoFilter ref="A11:AF329"/>
  <tableColumns count="32">
    <tableColumn id="1" name="1" dataDxfId="31" dataCellStyle="Обычный 3"/>
    <tableColumn id="2" name="2" dataDxfId="30" dataCellStyle="Обычный 3"/>
    <tableColumn id="25" name="3" dataDxfId="29" dataCellStyle="Обычный 3"/>
    <tableColumn id="3" name="4" dataDxfId="28" dataCellStyle="Обычный 3"/>
    <tableColumn id="5" name="5" dataDxfId="27" dataCellStyle="Обычный 3"/>
    <tableColumn id="6" name="6" dataDxfId="26" dataCellStyle="Обычный 3"/>
    <tableColumn id="7" name="7" dataDxfId="25" dataCellStyle="Обычный 3"/>
    <tableColumn id="8" name="8" dataDxfId="24" dataCellStyle="Обычный 3"/>
    <tableColumn id="9" name="9" dataDxfId="23" dataCellStyle="Обычный 3"/>
    <tableColumn id="13" name="10" dataDxfId="22" dataCellStyle="Обычный 3"/>
    <tableColumn id="14" name="11" dataDxfId="21" dataCellStyle="Обычный 3"/>
    <tableColumn id="15" name="12" dataDxfId="20" dataCellStyle="Обычный 3"/>
    <tableColumn id="16" name="13" dataDxfId="19" dataCellStyle="Обычный 3"/>
    <tableColumn id="17" name="14" dataDxfId="18" dataCellStyle="Обычный 3"/>
    <tableColumn id="18" name="15" dataDxfId="17" dataCellStyle="Обычный 3"/>
    <tableColumn id="19" name="16" dataDxfId="16" dataCellStyle="Обычный 3"/>
    <tableColumn id="20" name="17" dataDxfId="15" dataCellStyle="Обычный 3"/>
    <tableColumn id="21" name="18" dataDxfId="14" dataCellStyle="Обычный 3"/>
    <tableColumn id="22" name="19" dataDxfId="13" dataCellStyle="Обычный 3"/>
    <tableColumn id="23" name="20" dataDxfId="12" dataCellStyle="Обычный 3"/>
    <tableColumn id="24" name="21" dataDxfId="11" dataCellStyle="Обычный 3"/>
    <tableColumn id="26" name="22" dataDxfId="10" dataCellStyle="Обычный 3"/>
    <tableColumn id="29" name="23" dataDxfId="9" dataCellStyle="Обычный 3"/>
    <tableColumn id="30" name="24" dataDxfId="8" dataCellStyle="Обычный 3"/>
    <tableColumn id="31" name="25" dataDxfId="7" dataCellStyle="Обычный 3"/>
    <tableColumn id="32" name="26" dataDxfId="6" dataCellStyle="Обычный 3"/>
    <tableColumn id="33" name="27" dataDxfId="5" dataCellStyle="Обычный 3"/>
    <tableColumn id="36" name="28" dataDxfId="4" dataCellStyle="Обычный 3">
      <calculatedColumnFormula>IF(AND([8]="В",[27]=1),[9]*[13],0)</calculatedColumnFormula>
    </tableColumn>
    <tableColumn id="37" name="29" dataDxfId="3">
      <calculatedColumnFormula>IF(AND([8]="В",[27]=1),[13],0)</calculatedColumnFormula>
    </tableColumn>
    <tableColumn id="4" name="30" dataDxfId="2">
      <calculatedColumnFormula>IF([8]="П",[9]*[13],0)</calculatedColumnFormula>
    </tableColumn>
    <tableColumn id="10" name="31" dataDxfId="1">
      <calculatedColumnFormula>IF([8]="П",[13],0)</calculatedColumnFormula>
    </tableColumn>
    <tableColumn id="11" name="32" dataDxfId="0">
      <calculatedColumnFormula>IF(AND([8]="В",[27]=1),[9],0)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C15"/>
  <sheetViews>
    <sheetView view="pageBreakPreview" zoomScale="115" zoomScaleSheetLayoutView="115" workbookViewId="0">
      <selection activeCell="F9" sqref="F9"/>
    </sheetView>
  </sheetViews>
  <sheetFormatPr defaultRowHeight="12.75"/>
  <cols>
    <col min="1" max="1" width="3.42578125" style="3" customWidth="1"/>
    <col min="2" max="2" width="11.28515625" style="3" customWidth="1"/>
    <col min="3" max="3" width="73.7109375" style="3" customWidth="1"/>
    <col min="4" max="256" width="9.140625" style="3"/>
    <col min="257" max="257" width="3.42578125" style="3" customWidth="1"/>
    <col min="258" max="512" width="9.140625" style="3"/>
    <col min="513" max="513" width="3.42578125" style="3" customWidth="1"/>
    <col min="514" max="768" width="9.140625" style="3"/>
    <col min="769" max="769" width="3.42578125" style="3" customWidth="1"/>
    <col min="770" max="1024" width="9.140625" style="3"/>
    <col min="1025" max="1025" width="3.42578125" style="3" customWidth="1"/>
    <col min="1026" max="1280" width="9.140625" style="3"/>
    <col min="1281" max="1281" width="3.42578125" style="3" customWidth="1"/>
    <col min="1282" max="1536" width="9.140625" style="3"/>
    <col min="1537" max="1537" width="3.42578125" style="3" customWidth="1"/>
    <col min="1538" max="1792" width="9.140625" style="3"/>
    <col min="1793" max="1793" width="3.42578125" style="3" customWidth="1"/>
    <col min="1794" max="2048" width="9.140625" style="3"/>
    <col min="2049" max="2049" width="3.42578125" style="3" customWidth="1"/>
    <col min="2050" max="2304" width="9.140625" style="3"/>
    <col min="2305" max="2305" width="3.42578125" style="3" customWidth="1"/>
    <col min="2306" max="2560" width="9.140625" style="3"/>
    <col min="2561" max="2561" width="3.42578125" style="3" customWidth="1"/>
    <col min="2562" max="2816" width="9.140625" style="3"/>
    <col min="2817" max="2817" width="3.42578125" style="3" customWidth="1"/>
    <col min="2818" max="3072" width="9.140625" style="3"/>
    <col min="3073" max="3073" width="3.42578125" style="3" customWidth="1"/>
    <col min="3074" max="3328" width="9.140625" style="3"/>
    <col min="3329" max="3329" width="3.42578125" style="3" customWidth="1"/>
    <col min="3330" max="3584" width="9.140625" style="3"/>
    <col min="3585" max="3585" width="3.42578125" style="3" customWidth="1"/>
    <col min="3586" max="3840" width="9.140625" style="3"/>
    <col min="3841" max="3841" width="3.42578125" style="3" customWidth="1"/>
    <col min="3842" max="4096" width="9.140625" style="3"/>
    <col min="4097" max="4097" width="3.42578125" style="3" customWidth="1"/>
    <col min="4098" max="4352" width="9.140625" style="3"/>
    <col min="4353" max="4353" width="3.42578125" style="3" customWidth="1"/>
    <col min="4354" max="4608" width="9.140625" style="3"/>
    <col min="4609" max="4609" width="3.42578125" style="3" customWidth="1"/>
    <col min="4610" max="4864" width="9.140625" style="3"/>
    <col min="4865" max="4865" width="3.42578125" style="3" customWidth="1"/>
    <col min="4866" max="5120" width="9.140625" style="3"/>
    <col min="5121" max="5121" width="3.42578125" style="3" customWidth="1"/>
    <col min="5122" max="5376" width="9.140625" style="3"/>
    <col min="5377" max="5377" width="3.42578125" style="3" customWidth="1"/>
    <col min="5378" max="5632" width="9.140625" style="3"/>
    <col min="5633" max="5633" width="3.42578125" style="3" customWidth="1"/>
    <col min="5634" max="5888" width="9.140625" style="3"/>
    <col min="5889" max="5889" width="3.42578125" style="3" customWidth="1"/>
    <col min="5890" max="6144" width="9.140625" style="3"/>
    <col min="6145" max="6145" width="3.42578125" style="3" customWidth="1"/>
    <col min="6146" max="6400" width="9.140625" style="3"/>
    <col min="6401" max="6401" width="3.42578125" style="3" customWidth="1"/>
    <col min="6402" max="6656" width="9.140625" style="3"/>
    <col min="6657" max="6657" width="3.42578125" style="3" customWidth="1"/>
    <col min="6658" max="6912" width="9.140625" style="3"/>
    <col min="6913" max="6913" width="3.42578125" style="3" customWidth="1"/>
    <col min="6914" max="7168" width="9.140625" style="3"/>
    <col min="7169" max="7169" width="3.42578125" style="3" customWidth="1"/>
    <col min="7170" max="7424" width="9.140625" style="3"/>
    <col min="7425" max="7425" width="3.42578125" style="3" customWidth="1"/>
    <col min="7426" max="7680" width="9.140625" style="3"/>
    <col min="7681" max="7681" width="3.42578125" style="3" customWidth="1"/>
    <col min="7682" max="7936" width="9.140625" style="3"/>
    <col min="7937" max="7937" width="3.42578125" style="3" customWidth="1"/>
    <col min="7938" max="8192" width="9.140625" style="3"/>
    <col min="8193" max="8193" width="3.42578125" style="3" customWidth="1"/>
    <col min="8194" max="8448" width="9.140625" style="3"/>
    <col min="8449" max="8449" width="3.42578125" style="3" customWidth="1"/>
    <col min="8450" max="8704" width="9.140625" style="3"/>
    <col min="8705" max="8705" width="3.42578125" style="3" customWidth="1"/>
    <col min="8706" max="8960" width="9.140625" style="3"/>
    <col min="8961" max="8961" width="3.42578125" style="3" customWidth="1"/>
    <col min="8962" max="9216" width="9.140625" style="3"/>
    <col min="9217" max="9217" width="3.42578125" style="3" customWidth="1"/>
    <col min="9218" max="9472" width="9.140625" style="3"/>
    <col min="9473" max="9473" width="3.42578125" style="3" customWidth="1"/>
    <col min="9474" max="9728" width="9.140625" style="3"/>
    <col min="9729" max="9729" width="3.42578125" style="3" customWidth="1"/>
    <col min="9730" max="9984" width="9.140625" style="3"/>
    <col min="9985" max="9985" width="3.42578125" style="3" customWidth="1"/>
    <col min="9986" max="10240" width="9.140625" style="3"/>
    <col min="10241" max="10241" width="3.42578125" style="3" customWidth="1"/>
    <col min="10242" max="10496" width="9.140625" style="3"/>
    <col min="10497" max="10497" width="3.42578125" style="3" customWidth="1"/>
    <col min="10498" max="10752" width="9.140625" style="3"/>
    <col min="10753" max="10753" width="3.42578125" style="3" customWidth="1"/>
    <col min="10754" max="11008" width="9.140625" style="3"/>
    <col min="11009" max="11009" width="3.42578125" style="3" customWidth="1"/>
    <col min="11010" max="11264" width="9.140625" style="3"/>
    <col min="11265" max="11265" width="3.42578125" style="3" customWidth="1"/>
    <col min="11266" max="11520" width="9.140625" style="3"/>
    <col min="11521" max="11521" width="3.42578125" style="3" customWidth="1"/>
    <col min="11522" max="11776" width="9.140625" style="3"/>
    <col min="11777" max="11777" width="3.42578125" style="3" customWidth="1"/>
    <col min="11778" max="12032" width="9.140625" style="3"/>
    <col min="12033" max="12033" width="3.42578125" style="3" customWidth="1"/>
    <col min="12034" max="12288" width="9.140625" style="3"/>
    <col min="12289" max="12289" width="3.42578125" style="3" customWidth="1"/>
    <col min="12290" max="12544" width="9.140625" style="3"/>
    <col min="12545" max="12545" width="3.42578125" style="3" customWidth="1"/>
    <col min="12546" max="12800" width="9.140625" style="3"/>
    <col min="12801" max="12801" width="3.42578125" style="3" customWidth="1"/>
    <col min="12802" max="13056" width="9.140625" style="3"/>
    <col min="13057" max="13057" width="3.42578125" style="3" customWidth="1"/>
    <col min="13058" max="13312" width="9.140625" style="3"/>
    <col min="13313" max="13313" width="3.42578125" style="3" customWidth="1"/>
    <col min="13314" max="13568" width="9.140625" style="3"/>
    <col min="13569" max="13569" width="3.42578125" style="3" customWidth="1"/>
    <col min="13570" max="13824" width="9.140625" style="3"/>
    <col min="13825" max="13825" width="3.42578125" style="3" customWidth="1"/>
    <col min="13826" max="14080" width="9.140625" style="3"/>
    <col min="14081" max="14081" width="3.42578125" style="3" customWidth="1"/>
    <col min="14082" max="14336" width="9.140625" style="3"/>
    <col min="14337" max="14337" width="3.42578125" style="3" customWidth="1"/>
    <col min="14338" max="14592" width="9.140625" style="3"/>
    <col min="14593" max="14593" width="3.42578125" style="3" customWidth="1"/>
    <col min="14594" max="14848" width="9.140625" style="3"/>
    <col min="14849" max="14849" width="3.42578125" style="3" customWidth="1"/>
    <col min="14850" max="15104" width="9.140625" style="3"/>
    <col min="15105" max="15105" width="3.42578125" style="3" customWidth="1"/>
    <col min="15106" max="15360" width="9.140625" style="3"/>
    <col min="15361" max="15361" width="3.42578125" style="3" customWidth="1"/>
    <col min="15362" max="15616" width="9.140625" style="3"/>
    <col min="15617" max="15617" width="3.42578125" style="3" customWidth="1"/>
    <col min="15618" max="15872" width="9.140625" style="3"/>
    <col min="15873" max="15873" width="3.42578125" style="3" customWidth="1"/>
    <col min="15874" max="16128" width="9.140625" style="3"/>
    <col min="16129" max="16129" width="3.42578125" style="3" customWidth="1"/>
    <col min="16130" max="16384" width="9.140625" style="3"/>
  </cols>
  <sheetData>
    <row r="2" spans="2:3">
      <c r="B2" s="115" t="s">
        <v>387</v>
      </c>
    </row>
    <row r="3" spans="2:3">
      <c r="B3" s="8" t="s">
        <v>207</v>
      </c>
    </row>
    <row r="4" spans="2:3">
      <c r="B4" s="8" t="s">
        <v>206</v>
      </c>
    </row>
    <row r="5" spans="2:3">
      <c r="C5" s="71" t="s">
        <v>180</v>
      </c>
    </row>
    <row r="6" spans="2:3" ht="38.25">
      <c r="B6" s="133" t="s">
        <v>36</v>
      </c>
      <c r="C6" s="134" t="s">
        <v>90</v>
      </c>
    </row>
    <row r="7" spans="2:3" ht="38.25">
      <c r="B7" s="133" t="s">
        <v>196</v>
      </c>
      <c r="C7" s="134" t="s">
        <v>197</v>
      </c>
    </row>
    <row r="8" spans="2:3" ht="36">
      <c r="B8" s="73" t="s">
        <v>50</v>
      </c>
      <c r="C8" s="74" t="s">
        <v>91</v>
      </c>
    </row>
    <row r="9" spans="2:3" ht="36">
      <c r="B9" s="73" t="s">
        <v>54</v>
      </c>
      <c r="C9" s="74" t="s">
        <v>92</v>
      </c>
    </row>
    <row r="10" spans="2:3" ht="36">
      <c r="B10" s="69" t="s">
        <v>72</v>
      </c>
      <c r="C10" s="70" t="s">
        <v>93</v>
      </c>
    </row>
    <row r="11" spans="2:3" ht="24">
      <c r="B11" s="69" t="s">
        <v>60</v>
      </c>
      <c r="C11" s="70" t="s">
        <v>94</v>
      </c>
    </row>
    <row r="12" spans="2:3" ht="48">
      <c r="B12" s="73" t="s">
        <v>59</v>
      </c>
      <c r="C12" s="74" t="s">
        <v>95</v>
      </c>
    </row>
    <row r="13" spans="2:3" ht="60">
      <c r="B13" s="111" t="s">
        <v>57</v>
      </c>
      <c r="C13" s="112" t="s">
        <v>96</v>
      </c>
    </row>
    <row r="15" spans="2:3">
      <c r="B15" s="72"/>
    </row>
  </sheetData>
  <pageMargins left="0.78740157480314965" right="0.78740157480314965" top="0.39370078740157483" bottom="0.39370078740157483" header="0.27559055118110237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G34"/>
  <sheetViews>
    <sheetView tabSelected="1" view="pageBreakPreview" topLeftCell="A7" zoomScale="84" zoomScaleSheetLayoutView="84" workbookViewId="0">
      <selection activeCell="C44" sqref="C44"/>
    </sheetView>
  </sheetViews>
  <sheetFormatPr defaultRowHeight="12.75"/>
  <cols>
    <col min="1" max="1" width="3.85546875" style="1" customWidth="1"/>
    <col min="2" max="2" width="6.28515625" style="1" customWidth="1"/>
    <col min="3" max="3" width="50.7109375" style="1" customWidth="1"/>
    <col min="4" max="4" width="5.7109375" style="1" customWidth="1"/>
    <col min="5" max="5" width="50.7109375" style="1" customWidth="1"/>
    <col min="6" max="6" width="7.5703125" style="1" customWidth="1"/>
    <col min="7" max="7" width="50.7109375" style="1" customWidth="1"/>
    <col min="8" max="8" width="11.7109375" style="1" customWidth="1"/>
    <col min="9" max="252" width="9.140625" style="1"/>
    <col min="253" max="253" width="3.85546875" style="1" customWidth="1"/>
    <col min="254" max="254" width="6.28515625" style="1" customWidth="1"/>
    <col min="255" max="255" width="50.7109375" style="1" customWidth="1"/>
    <col min="256" max="256" width="5.7109375" style="1" customWidth="1"/>
    <col min="257" max="257" width="50.7109375" style="1" customWidth="1"/>
    <col min="258" max="258" width="7.5703125" style="1" customWidth="1"/>
    <col min="259" max="259" width="50.7109375" style="1" customWidth="1"/>
    <col min="260" max="260" width="11.7109375" style="1" customWidth="1"/>
    <col min="261" max="261" width="10.5703125" style="1" customWidth="1"/>
    <col min="262" max="508" width="9.140625" style="1"/>
    <col min="509" max="509" width="3.85546875" style="1" customWidth="1"/>
    <col min="510" max="510" width="6.28515625" style="1" customWidth="1"/>
    <col min="511" max="511" width="50.7109375" style="1" customWidth="1"/>
    <col min="512" max="512" width="5.7109375" style="1" customWidth="1"/>
    <col min="513" max="513" width="50.7109375" style="1" customWidth="1"/>
    <col min="514" max="514" width="7.5703125" style="1" customWidth="1"/>
    <col min="515" max="515" width="50.7109375" style="1" customWidth="1"/>
    <col min="516" max="516" width="11.7109375" style="1" customWidth="1"/>
    <col min="517" max="517" width="10.5703125" style="1" customWidth="1"/>
    <col min="518" max="764" width="9.140625" style="1"/>
    <col min="765" max="765" width="3.85546875" style="1" customWidth="1"/>
    <col min="766" max="766" width="6.28515625" style="1" customWidth="1"/>
    <col min="767" max="767" width="50.7109375" style="1" customWidth="1"/>
    <col min="768" max="768" width="5.7109375" style="1" customWidth="1"/>
    <col min="769" max="769" width="50.7109375" style="1" customWidth="1"/>
    <col min="770" max="770" width="7.5703125" style="1" customWidth="1"/>
    <col min="771" max="771" width="50.7109375" style="1" customWidth="1"/>
    <col min="772" max="772" width="11.7109375" style="1" customWidth="1"/>
    <col min="773" max="773" width="10.5703125" style="1" customWidth="1"/>
    <col min="774" max="1020" width="9.140625" style="1"/>
    <col min="1021" max="1021" width="3.85546875" style="1" customWidth="1"/>
    <col min="1022" max="1022" width="6.28515625" style="1" customWidth="1"/>
    <col min="1023" max="1023" width="50.7109375" style="1" customWidth="1"/>
    <col min="1024" max="1024" width="5.7109375" style="1" customWidth="1"/>
    <col min="1025" max="1025" width="50.7109375" style="1" customWidth="1"/>
    <col min="1026" max="1026" width="7.5703125" style="1" customWidth="1"/>
    <col min="1027" max="1027" width="50.7109375" style="1" customWidth="1"/>
    <col min="1028" max="1028" width="11.7109375" style="1" customWidth="1"/>
    <col min="1029" max="1029" width="10.5703125" style="1" customWidth="1"/>
    <col min="1030" max="1276" width="9.140625" style="1"/>
    <col min="1277" max="1277" width="3.85546875" style="1" customWidth="1"/>
    <col min="1278" max="1278" width="6.28515625" style="1" customWidth="1"/>
    <col min="1279" max="1279" width="50.7109375" style="1" customWidth="1"/>
    <col min="1280" max="1280" width="5.7109375" style="1" customWidth="1"/>
    <col min="1281" max="1281" width="50.7109375" style="1" customWidth="1"/>
    <col min="1282" max="1282" width="7.5703125" style="1" customWidth="1"/>
    <col min="1283" max="1283" width="50.7109375" style="1" customWidth="1"/>
    <col min="1284" max="1284" width="11.7109375" style="1" customWidth="1"/>
    <col min="1285" max="1285" width="10.5703125" style="1" customWidth="1"/>
    <col min="1286" max="1532" width="9.140625" style="1"/>
    <col min="1533" max="1533" width="3.85546875" style="1" customWidth="1"/>
    <col min="1534" max="1534" width="6.28515625" style="1" customWidth="1"/>
    <col min="1535" max="1535" width="50.7109375" style="1" customWidth="1"/>
    <col min="1536" max="1536" width="5.7109375" style="1" customWidth="1"/>
    <col min="1537" max="1537" width="50.7109375" style="1" customWidth="1"/>
    <col min="1538" max="1538" width="7.5703125" style="1" customWidth="1"/>
    <col min="1539" max="1539" width="50.7109375" style="1" customWidth="1"/>
    <col min="1540" max="1540" width="11.7109375" style="1" customWidth="1"/>
    <col min="1541" max="1541" width="10.5703125" style="1" customWidth="1"/>
    <col min="1542" max="1788" width="9.140625" style="1"/>
    <col min="1789" max="1789" width="3.85546875" style="1" customWidth="1"/>
    <col min="1790" max="1790" width="6.28515625" style="1" customWidth="1"/>
    <col min="1791" max="1791" width="50.7109375" style="1" customWidth="1"/>
    <col min="1792" max="1792" width="5.7109375" style="1" customWidth="1"/>
    <col min="1793" max="1793" width="50.7109375" style="1" customWidth="1"/>
    <col min="1794" max="1794" width="7.5703125" style="1" customWidth="1"/>
    <col min="1795" max="1795" width="50.7109375" style="1" customWidth="1"/>
    <col min="1796" max="1796" width="11.7109375" style="1" customWidth="1"/>
    <col min="1797" max="1797" width="10.5703125" style="1" customWidth="1"/>
    <col min="1798" max="2044" width="9.140625" style="1"/>
    <col min="2045" max="2045" width="3.85546875" style="1" customWidth="1"/>
    <col min="2046" max="2046" width="6.28515625" style="1" customWidth="1"/>
    <col min="2047" max="2047" width="50.7109375" style="1" customWidth="1"/>
    <col min="2048" max="2048" width="5.7109375" style="1" customWidth="1"/>
    <col min="2049" max="2049" width="50.7109375" style="1" customWidth="1"/>
    <col min="2050" max="2050" width="7.5703125" style="1" customWidth="1"/>
    <col min="2051" max="2051" width="50.7109375" style="1" customWidth="1"/>
    <col min="2052" max="2052" width="11.7109375" style="1" customWidth="1"/>
    <col min="2053" max="2053" width="10.5703125" style="1" customWidth="1"/>
    <col min="2054" max="2300" width="9.140625" style="1"/>
    <col min="2301" max="2301" width="3.85546875" style="1" customWidth="1"/>
    <col min="2302" max="2302" width="6.28515625" style="1" customWidth="1"/>
    <col min="2303" max="2303" width="50.7109375" style="1" customWidth="1"/>
    <col min="2304" max="2304" width="5.7109375" style="1" customWidth="1"/>
    <col min="2305" max="2305" width="50.7109375" style="1" customWidth="1"/>
    <col min="2306" max="2306" width="7.5703125" style="1" customWidth="1"/>
    <col min="2307" max="2307" width="50.7109375" style="1" customWidth="1"/>
    <col min="2308" max="2308" width="11.7109375" style="1" customWidth="1"/>
    <col min="2309" max="2309" width="10.5703125" style="1" customWidth="1"/>
    <col min="2310" max="2556" width="9.140625" style="1"/>
    <col min="2557" max="2557" width="3.85546875" style="1" customWidth="1"/>
    <col min="2558" max="2558" width="6.28515625" style="1" customWidth="1"/>
    <col min="2559" max="2559" width="50.7109375" style="1" customWidth="1"/>
    <col min="2560" max="2560" width="5.7109375" style="1" customWidth="1"/>
    <col min="2561" max="2561" width="50.7109375" style="1" customWidth="1"/>
    <col min="2562" max="2562" width="7.5703125" style="1" customWidth="1"/>
    <col min="2563" max="2563" width="50.7109375" style="1" customWidth="1"/>
    <col min="2564" max="2564" width="11.7109375" style="1" customWidth="1"/>
    <col min="2565" max="2565" width="10.5703125" style="1" customWidth="1"/>
    <col min="2566" max="2812" width="9.140625" style="1"/>
    <col min="2813" max="2813" width="3.85546875" style="1" customWidth="1"/>
    <col min="2814" max="2814" width="6.28515625" style="1" customWidth="1"/>
    <col min="2815" max="2815" width="50.7109375" style="1" customWidth="1"/>
    <col min="2816" max="2816" width="5.7109375" style="1" customWidth="1"/>
    <col min="2817" max="2817" width="50.7109375" style="1" customWidth="1"/>
    <col min="2818" max="2818" width="7.5703125" style="1" customWidth="1"/>
    <col min="2819" max="2819" width="50.7109375" style="1" customWidth="1"/>
    <col min="2820" max="2820" width="11.7109375" style="1" customWidth="1"/>
    <col min="2821" max="2821" width="10.5703125" style="1" customWidth="1"/>
    <col min="2822" max="3068" width="9.140625" style="1"/>
    <col min="3069" max="3069" width="3.85546875" style="1" customWidth="1"/>
    <col min="3070" max="3070" width="6.28515625" style="1" customWidth="1"/>
    <col min="3071" max="3071" width="50.7109375" style="1" customWidth="1"/>
    <col min="3072" max="3072" width="5.7109375" style="1" customWidth="1"/>
    <col min="3073" max="3073" width="50.7109375" style="1" customWidth="1"/>
    <col min="3074" max="3074" width="7.5703125" style="1" customWidth="1"/>
    <col min="3075" max="3075" width="50.7109375" style="1" customWidth="1"/>
    <col min="3076" max="3076" width="11.7109375" style="1" customWidth="1"/>
    <col min="3077" max="3077" width="10.5703125" style="1" customWidth="1"/>
    <col min="3078" max="3324" width="9.140625" style="1"/>
    <col min="3325" max="3325" width="3.85546875" style="1" customWidth="1"/>
    <col min="3326" max="3326" width="6.28515625" style="1" customWidth="1"/>
    <col min="3327" max="3327" width="50.7109375" style="1" customWidth="1"/>
    <col min="3328" max="3328" width="5.7109375" style="1" customWidth="1"/>
    <col min="3329" max="3329" width="50.7109375" style="1" customWidth="1"/>
    <col min="3330" max="3330" width="7.5703125" style="1" customWidth="1"/>
    <col min="3331" max="3331" width="50.7109375" style="1" customWidth="1"/>
    <col min="3332" max="3332" width="11.7109375" style="1" customWidth="1"/>
    <col min="3333" max="3333" width="10.5703125" style="1" customWidth="1"/>
    <col min="3334" max="3580" width="9.140625" style="1"/>
    <col min="3581" max="3581" width="3.85546875" style="1" customWidth="1"/>
    <col min="3582" max="3582" width="6.28515625" style="1" customWidth="1"/>
    <col min="3583" max="3583" width="50.7109375" style="1" customWidth="1"/>
    <col min="3584" max="3584" width="5.7109375" style="1" customWidth="1"/>
    <col min="3585" max="3585" width="50.7109375" style="1" customWidth="1"/>
    <col min="3586" max="3586" width="7.5703125" style="1" customWidth="1"/>
    <col min="3587" max="3587" width="50.7109375" style="1" customWidth="1"/>
    <col min="3588" max="3588" width="11.7109375" style="1" customWidth="1"/>
    <col min="3589" max="3589" width="10.5703125" style="1" customWidth="1"/>
    <col min="3590" max="3836" width="9.140625" style="1"/>
    <col min="3837" max="3837" width="3.85546875" style="1" customWidth="1"/>
    <col min="3838" max="3838" width="6.28515625" style="1" customWidth="1"/>
    <col min="3839" max="3839" width="50.7109375" style="1" customWidth="1"/>
    <col min="3840" max="3840" width="5.7109375" style="1" customWidth="1"/>
    <col min="3841" max="3841" width="50.7109375" style="1" customWidth="1"/>
    <col min="3842" max="3842" width="7.5703125" style="1" customWidth="1"/>
    <col min="3843" max="3843" width="50.7109375" style="1" customWidth="1"/>
    <col min="3844" max="3844" width="11.7109375" style="1" customWidth="1"/>
    <col min="3845" max="3845" width="10.5703125" style="1" customWidth="1"/>
    <col min="3846" max="4092" width="9.140625" style="1"/>
    <col min="4093" max="4093" width="3.85546875" style="1" customWidth="1"/>
    <col min="4094" max="4094" width="6.28515625" style="1" customWidth="1"/>
    <col min="4095" max="4095" width="50.7109375" style="1" customWidth="1"/>
    <col min="4096" max="4096" width="5.7109375" style="1" customWidth="1"/>
    <col min="4097" max="4097" width="50.7109375" style="1" customWidth="1"/>
    <col min="4098" max="4098" width="7.5703125" style="1" customWidth="1"/>
    <col min="4099" max="4099" width="50.7109375" style="1" customWidth="1"/>
    <col min="4100" max="4100" width="11.7109375" style="1" customWidth="1"/>
    <col min="4101" max="4101" width="10.5703125" style="1" customWidth="1"/>
    <col min="4102" max="4348" width="9.140625" style="1"/>
    <col min="4349" max="4349" width="3.85546875" style="1" customWidth="1"/>
    <col min="4350" max="4350" width="6.28515625" style="1" customWidth="1"/>
    <col min="4351" max="4351" width="50.7109375" style="1" customWidth="1"/>
    <col min="4352" max="4352" width="5.7109375" style="1" customWidth="1"/>
    <col min="4353" max="4353" width="50.7109375" style="1" customWidth="1"/>
    <col min="4354" max="4354" width="7.5703125" style="1" customWidth="1"/>
    <col min="4355" max="4355" width="50.7109375" style="1" customWidth="1"/>
    <col min="4356" max="4356" width="11.7109375" style="1" customWidth="1"/>
    <col min="4357" max="4357" width="10.5703125" style="1" customWidth="1"/>
    <col min="4358" max="4604" width="9.140625" style="1"/>
    <col min="4605" max="4605" width="3.85546875" style="1" customWidth="1"/>
    <col min="4606" max="4606" width="6.28515625" style="1" customWidth="1"/>
    <col min="4607" max="4607" width="50.7109375" style="1" customWidth="1"/>
    <col min="4608" max="4608" width="5.7109375" style="1" customWidth="1"/>
    <col min="4609" max="4609" width="50.7109375" style="1" customWidth="1"/>
    <col min="4610" max="4610" width="7.5703125" style="1" customWidth="1"/>
    <col min="4611" max="4611" width="50.7109375" style="1" customWidth="1"/>
    <col min="4612" max="4612" width="11.7109375" style="1" customWidth="1"/>
    <col min="4613" max="4613" width="10.5703125" style="1" customWidth="1"/>
    <col min="4614" max="4860" width="9.140625" style="1"/>
    <col min="4861" max="4861" width="3.85546875" style="1" customWidth="1"/>
    <col min="4862" max="4862" width="6.28515625" style="1" customWidth="1"/>
    <col min="4863" max="4863" width="50.7109375" style="1" customWidth="1"/>
    <col min="4864" max="4864" width="5.7109375" style="1" customWidth="1"/>
    <col min="4865" max="4865" width="50.7109375" style="1" customWidth="1"/>
    <col min="4866" max="4866" width="7.5703125" style="1" customWidth="1"/>
    <col min="4867" max="4867" width="50.7109375" style="1" customWidth="1"/>
    <col min="4868" max="4868" width="11.7109375" style="1" customWidth="1"/>
    <col min="4869" max="4869" width="10.5703125" style="1" customWidth="1"/>
    <col min="4870" max="5116" width="9.140625" style="1"/>
    <col min="5117" max="5117" width="3.85546875" style="1" customWidth="1"/>
    <col min="5118" max="5118" width="6.28515625" style="1" customWidth="1"/>
    <col min="5119" max="5119" width="50.7109375" style="1" customWidth="1"/>
    <col min="5120" max="5120" width="5.7109375" style="1" customWidth="1"/>
    <col min="5121" max="5121" width="50.7109375" style="1" customWidth="1"/>
    <col min="5122" max="5122" width="7.5703125" style="1" customWidth="1"/>
    <col min="5123" max="5123" width="50.7109375" style="1" customWidth="1"/>
    <col min="5124" max="5124" width="11.7109375" style="1" customWidth="1"/>
    <col min="5125" max="5125" width="10.5703125" style="1" customWidth="1"/>
    <col min="5126" max="5372" width="9.140625" style="1"/>
    <col min="5373" max="5373" width="3.85546875" style="1" customWidth="1"/>
    <col min="5374" max="5374" width="6.28515625" style="1" customWidth="1"/>
    <col min="5375" max="5375" width="50.7109375" style="1" customWidth="1"/>
    <col min="5376" max="5376" width="5.7109375" style="1" customWidth="1"/>
    <col min="5377" max="5377" width="50.7109375" style="1" customWidth="1"/>
    <col min="5378" max="5378" width="7.5703125" style="1" customWidth="1"/>
    <col min="5379" max="5379" width="50.7109375" style="1" customWidth="1"/>
    <col min="5380" max="5380" width="11.7109375" style="1" customWidth="1"/>
    <col min="5381" max="5381" width="10.5703125" style="1" customWidth="1"/>
    <col min="5382" max="5628" width="9.140625" style="1"/>
    <col min="5629" max="5629" width="3.85546875" style="1" customWidth="1"/>
    <col min="5630" max="5630" width="6.28515625" style="1" customWidth="1"/>
    <col min="5631" max="5631" width="50.7109375" style="1" customWidth="1"/>
    <col min="5632" max="5632" width="5.7109375" style="1" customWidth="1"/>
    <col min="5633" max="5633" width="50.7109375" style="1" customWidth="1"/>
    <col min="5634" max="5634" width="7.5703125" style="1" customWidth="1"/>
    <col min="5635" max="5635" width="50.7109375" style="1" customWidth="1"/>
    <col min="5636" max="5636" width="11.7109375" style="1" customWidth="1"/>
    <col min="5637" max="5637" width="10.5703125" style="1" customWidth="1"/>
    <col min="5638" max="5884" width="9.140625" style="1"/>
    <col min="5885" max="5885" width="3.85546875" style="1" customWidth="1"/>
    <col min="5886" max="5886" width="6.28515625" style="1" customWidth="1"/>
    <col min="5887" max="5887" width="50.7109375" style="1" customWidth="1"/>
    <col min="5888" max="5888" width="5.7109375" style="1" customWidth="1"/>
    <col min="5889" max="5889" width="50.7109375" style="1" customWidth="1"/>
    <col min="5890" max="5890" width="7.5703125" style="1" customWidth="1"/>
    <col min="5891" max="5891" width="50.7109375" style="1" customWidth="1"/>
    <col min="5892" max="5892" width="11.7109375" style="1" customWidth="1"/>
    <col min="5893" max="5893" width="10.5703125" style="1" customWidth="1"/>
    <col min="5894" max="6140" width="9.140625" style="1"/>
    <col min="6141" max="6141" width="3.85546875" style="1" customWidth="1"/>
    <col min="6142" max="6142" width="6.28515625" style="1" customWidth="1"/>
    <col min="6143" max="6143" width="50.7109375" style="1" customWidth="1"/>
    <col min="6144" max="6144" width="5.7109375" style="1" customWidth="1"/>
    <col min="6145" max="6145" width="50.7109375" style="1" customWidth="1"/>
    <col min="6146" max="6146" width="7.5703125" style="1" customWidth="1"/>
    <col min="6147" max="6147" width="50.7109375" style="1" customWidth="1"/>
    <col min="6148" max="6148" width="11.7109375" style="1" customWidth="1"/>
    <col min="6149" max="6149" width="10.5703125" style="1" customWidth="1"/>
    <col min="6150" max="6396" width="9.140625" style="1"/>
    <col min="6397" max="6397" width="3.85546875" style="1" customWidth="1"/>
    <col min="6398" max="6398" width="6.28515625" style="1" customWidth="1"/>
    <col min="6399" max="6399" width="50.7109375" style="1" customWidth="1"/>
    <col min="6400" max="6400" width="5.7109375" style="1" customWidth="1"/>
    <col min="6401" max="6401" width="50.7109375" style="1" customWidth="1"/>
    <col min="6402" max="6402" width="7.5703125" style="1" customWidth="1"/>
    <col min="6403" max="6403" width="50.7109375" style="1" customWidth="1"/>
    <col min="6404" max="6404" width="11.7109375" style="1" customWidth="1"/>
    <col min="6405" max="6405" width="10.5703125" style="1" customWidth="1"/>
    <col min="6406" max="6652" width="9.140625" style="1"/>
    <col min="6653" max="6653" width="3.85546875" style="1" customWidth="1"/>
    <col min="6654" max="6654" width="6.28515625" style="1" customWidth="1"/>
    <col min="6655" max="6655" width="50.7109375" style="1" customWidth="1"/>
    <col min="6656" max="6656" width="5.7109375" style="1" customWidth="1"/>
    <col min="6657" max="6657" width="50.7109375" style="1" customWidth="1"/>
    <col min="6658" max="6658" width="7.5703125" style="1" customWidth="1"/>
    <col min="6659" max="6659" width="50.7109375" style="1" customWidth="1"/>
    <col min="6660" max="6660" width="11.7109375" style="1" customWidth="1"/>
    <col min="6661" max="6661" width="10.5703125" style="1" customWidth="1"/>
    <col min="6662" max="6908" width="9.140625" style="1"/>
    <col min="6909" max="6909" width="3.85546875" style="1" customWidth="1"/>
    <col min="6910" max="6910" width="6.28515625" style="1" customWidth="1"/>
    <col min="6911" max="6911" width="50.7109375" style="1" customWidth="1"/>
    <col min="6912" max="6912" width="5.7109375" style="1" customWidth="1"/>
    <col min="6913" max="6913" width="50.7109375" style="1" customWidth="1"/>
    <col min="6914" max="6914" width="7.5703125" style="1" customWidth="1"/>
    <col min="6915" max="6915" width="50.7109375" style="1" customWidth="1"/>
    <col min="6916" max="6916" width="11.7109375" style="1" customWidth="1"/>
    <col min="6917" max="6917" width="10.5703125" style="1" customWidth="1"/>
    <col min="6918" max="7164" width="9.140625" style="1"/>
    <col min="7165" max="7165" width="3.85546875" style="1" customWidth="1"/>
    <col min="7166" max="7166" width="6.28515625" style="1" customWidth="1"/>
    <col min="7167" max="7167" width="50.7109375" style="1" customWidth="1"/>
    <col min="7168" max="7168" width="5.7109375" style="1" customWidth="1"/>
    <col min="7169" max="7169" width="50.7109375" style="1" customWidth="1"/>
    <col min="7170" max="7170" width="7.5703125" style="1" customWidth="1"/>
    <col min="7171" max="7171" width="50.7109375" style="1" customWidth="1"/>
    <col min="7172" max="7172" width="11.7109375" style="1" customWidth="1"/>
    <col min="7173" max="7173" width="10.5703125" style="1" customWidth="1"/>
    <col min="7174" max="7420" width="9.140625" style="1"/>
    <col min="7421" max="7421" width="3.85546875" style="1" customWidth="1"/>
    <col min="7422" max="7422" width="6.28515625" style="1" customWidth="1"/>
    <col min="7423" max="7423" width="50.7109375" style="1" customWidth="1"/>
    <col min="7424" max="7424" width="5.7109375" style="1" customWidth="1"/>
    <col min="7425" max="7425" width="50.7109375" style="1" customWidth="1"/>
    <col min="7426" max="7426" width="7.5703125" style="1" customWidth="1"/>
    <col min="7427" max="7427" width="50.7109375" style="1" customWidth="1"/>
    <col min="7428" max="7428" width="11.7109375" style="1" customWidth="1"/>
    <col min="7429" max="7429" width="10.5703125" style="1" customWidth="1"/>
    <col min="7430" max="7676" width="9.140625" style="1"/>
    <col min="7677" max="7677" width="3.85546875" style="1" customWidth="1"/>
    <col min="7678" max="7678" width="6.28515625" style="1" customWidth="1"/>
    <col min="7679" max="7679" width="50.7109375" style="1" customWidth="1"/>
    <col min="7680" max="7680" width="5.7109375" style="1" customWidth="1"/>
    <col min="7681" max="7681" width="50.7109375" style="1" customWidth="1"/>
    <col min="7682" max="7682" width="7.5703125" style="1" customWidth="1"/>
    <col min="7683" max="7683" width="50.7109375" style="1" customWidth="1"/>
    <col min="7684" max="7684" width="11.7109375" style="1" customWidth="1"/>
    <col min="7685" max="7685" width="10.5703125" style="1" customWidth="1"/>
    <col min="7686" max="7932" width="9.140625" style="1"/>
    <col min="7933" max="7933" width="3.85546875" style="1" customWidth="1"/>
    <col min="7934" max="7934" width="6.28515625" style="1" customWidth="1"/>
    <col min="7935" max="7935" width="50.7109375" style="1" customWidth="1"/>
    <col min="7936" max="7936" width="5.7109375" style="1" customWidth="1"/>
    <col min="7937" max="7937" width="50.7109375" style="1" customWidth="1"/>
    <col min="7938" max="7938" width="7.5703125" style="1" customWidth="1"/>
    <col min="7939" max="7939" width="50.7109375" style="1" customWidth="1"/>
    <col min="7940" max="7940" width="11.7109375" style="1" customWidth="1"/>
    <col min="7941" max="7941" width="10.5703125" style="1" customWidth="1"/>
    <col min="7942" max="8188" width="9.140625" style="1"/>
    <col min="8189" max="8189" width="3.85546875" style="1" customWidth="1"/>
    <col min="8190" max="8190" width="6.28515625" style="1" customWidth="1"/>
    <col min="8191" max="8191" width="50.7109375" style="1" customWidth="1"/>
    <col min="8192" max="8192" width="5.7109375" style="1" customWidth="1"/>
    <col min="8193" max="8193" width="50.7109375" style="1" customWidth="1"/>
    <col min="8194" max="8194" width="7.5703125" style="1" customWidth="1"/>
    <col min="8195" max="8195" width="50.7109375" style="1" customWidth="1"/>
    <col min="8196" max="8196" width="11.7109375" style="1" customWidth="1"/>
    <col min="8197" max="8197" width="10.5703125" style="1" customWidth="1"/>
    <col min="8198" max="8444" width="9.140625" style="1"/>
    <col min="8445" max="8445" width="3.85546875" style="1" customWidth="1"/>
    <col min="8446" max="8446" width="6.28515625" style="1" customWidth="1"/>
    <col min="8447" max="8447" width="50.7109375" style="1" customWidth="1"/>
    <col min="8448" max="8448" width="5.7109375" style="1" customWidth="1"/>
    <col min="8449" max="8449" width="50.7109375" style="1" customWidth="1"/>
    <col min="8450" max="8450" width="7.5703125" style="1" customWidth="1"/>
    <col min="8451" max="8451" width="50.7109375" style="1" customWidth="1"/>
    <col min="8452" max="8452" width="11.7109375" style="1" customWidth="1"/>
    <col min="8453" max="8453" width="10.5703125" style="1" customWidth="1"/>
    <col min="8454" max="8700" width="9.140625" style="1"/>
    <col min="8701" max="8701" width="3.85546875" style="1" customWidth="1"/>
    <col min="8702" max="8702" width="6.28515625" style="1" customWidth="1"/>
    <col min="8703" max="8703" width="50.7109375" style="1" customWidth="1"/>
    <col min="8704" max="8704" width="5.7109375" style="1" customWidth="1"/>
    <col min="8705" max="8705" width="50.7109375" style="1" customWidth="1"/>
    <col min="8706" max="8706" width="7.5703125" style="1" customWidth="1"/>
    <col min="8707" max="8707" width="50.7109375" style="1" customWidth="1"/>
    <col min="8708" max="8708" width="11.7109375" style="1" customWidth="1"/>
    <col min="8709" max="8709" width="10.5703125" style="1" customWidth="1"/>
    <col min="8710" max="8956" width="9.140625" style="1"/>
    <col min="8957" max="8957" width="3.85546875" style="1" customWidth="1"/>
    <col min="8958" max="8958" width="6.28515625" style="1" customWidth="1"/>
    <col min="8959" max="8959" width="50.7109375" style="1" customWidth="1"/>
    <col min="8960" max="8960" width="5.7109375" style="1" customWidth="1"/>
    <col min="8961" max="8961" width="50.7109375" style="1" customWidth="1"/>
    <col min="8962" max="8962" width="7.5703125" style="1" customWidth="1"/>
    <col min="8963" max="8963" width="50.7109375" style="1" customWidth="1"/>
    <col min="8964" max="8964" width="11.7109375" style="1" customWidth="1"/>
    <col min="8965" max="8965" width="10.5703125" style="1" customWidth="1"/>
    <col min="8966" max="9212" width="9.140625" style="1"/>
    <col min="9213" max="9213" width="3.85546875" style="1" customWidth="1"/>
    <col min="9214" max="9214" width="6.28515625" style="1" customWidth="1"/>
    <col min="9215" max="9215" width="50.7109375" style="1" customWidth="1"/>
    <col min="9216" max="9216" width="5.7109375" style="1" customWidth="1"/>
    <col min="9217" max="9217" width="50.7109375" style="1" customWidth="1"/>
    <col min="9218" max="9218" width="7.5703125" style="1" customWidth="1"/>
    <col min="9219" max="9219" width="50.7109375" style="1" customWidth="1"/>
    <col min="9220" max="9220" width="11.7109375" style="1" customWidth="1"/>
    <col min="9221" max="9221" width="10.5703125" style="1" customWidth="1"/>
    <col min="9222" max="9468" width="9.140625" style="1"/>
    <col min="9469" max="9469" width="3.85546875" style="1" customWidth="1"/>
    <col min="9470" max="9470" width="6.28515625" style="1" customWidth="1"/>
    <col min="9471" max="9471" width="50.7109375" style="1" customWidth="1"/>
    <col min="9472" max="9472" width="5.7109375" style="1" customWidth="1"/>
    <col min="9473" max="9473" width="50.7109375" style="1" customWidth="1"/>
    <col min="9474" max="9474" width="7.5703125" style="1" customWidth="1"/>
    <col min="9475" max="9475" width="50.7109375" style="1" customWidth="1"/>
    <col min="9476" max="9476" width="11.7109375" style="1" customWidth="1"/>
    <col min="9477" max="9477" width="10.5703125" style="1" customWidth="1"/>
    <col min="9478" max="9724" width="9.140625" style="1"/>
    <col min="9725" max="9725" width="3.85546875" style="1" customWidth="1"/>
    <col min="9726" max="9726" width="6.28515625" style="1" customWidth="1"/>
    <col min="9727" max="9727" width="50.7109375" style="1" customWidth="1"/>
    <col min="9728" max="9728" width="5.7109375" style="1" customWidth="1"/>
    <col min="9729" max="9729" width="50.7109375" style="1" customWidth="1"/>
    <col min="9730" max="9730" width="7.5703125" style="1" customWidth="1"/>
    <col min="9731" max="9731" width="50.7109375" style="1" customWidth="1"/>
    <col min="9732" max="9732" width="11.7109375" style="1" customWidth="1"/>
    <col min="9733" max="9733" width="10.5703125" style="1" customWidth="1"/>
    <col min="9734" max="9980" width="9.140625" style="1"/>
    <col min="9981" max="9981" width="3.85546875" style="1" customWidth="1"/>
    <col min="9982" max="9982" width="6.28515625" style="1" customWidth="1"/>
    <col min="9983" max="9983" width="50.7109375" style="1" customWidth="1"/>
    <col min="9984" max="9984" width="5.7109375" style="1" customWidth="1"/>
    <col min="9985" max="9985" width="50.7109375" style="1" customWidth="1"/>
    <col min="9986" max="9986" width="7.5703125" style="1" customWidth="1"/>
    <col min="9987" max="9987" width="50.7109375" style="1" customWidth="1"/>
    <col min="9988" max="9988" width="11.7109375" style="1" customWidth="1"/>
    <col min="9989" max="9989" width="10.5703125" style="1" customWidth="1"/>
    <col min="9990" max="10236" width="9.140625" style="1"/>
    <col min="10237" max="10237" width="3.85546875" style="1" customWidth="1"/>
    <col min="10238" max="10238" width="6.28515625" style="1" customWidth="1"/>
    <col min="10239" max="10239" width="50.7109375" style="1" customWidth="1"/>
    <col min="10240" max="10240" width="5.7109375" style="1" customWidth="1"/>
    <col min="10241" max="10241" width="50.7109375" style="1" customWidth="1"/>
    <col min="10242" max="10242" width="7.5703125" style="1" customWidth="1"/>
    <col min="10243" max="10243" width="50.7109375" style="1" customWidth="1"/>
    <col min="10244" max="10244" width="11.7109375" style="1" customWidth="1"/>
    <col min="10245" max="10245" width="10.5703125" style="1" customWidth="1"/>
    <col min="10246" max="10492" width="9.140625" style="1"/>
    <col min="10493" max="10493" width="3.85546875" style="1" customWidth="1"/>
    <col min="10494" max="10494" width="6.28515625" style="1" customWidth="1"/>
    <col min="10495" max="10495" width="50.7109375" style="1" customWidth="1"/>
    <col min="10496" max="10496" width="5.7109375" style="1" customWidth="1"/>
    <col min="10497" max="10497" width="50.7109375" style="1" customWidth="1"/>
    <col min="10498" max="10498" width="7.5703125" style="1" customWidth="1"/>
    <col min="10499" max="10499" width="50.7109375" style="1" customWidth="1"/>
    <col min="10500" max="10500" width="11.7109375" style="1" customWidth="1"/>
    <col min="10501" max="10501" width="10.5703125" style="1" customWidth="1"/>
    <col min="10502" max="10748" width="9.140625" style="1"/>
    <col min="10749" max="10749" width="3.85546875" style="1" customWidth="1"/>
    <col min="10750" max="10750" width="6.28515625" style="1" customWidth="1"/>
    <col min="10751" max="10751" width="50.7109375" style="1" customWidth="1"/>
    <col min="10752" max="10752" width="5.7109375" style="1" customWidth="1"/>
    <col min="10753" max="10753" width="50.7109375" style="1" customWidth="1"/>
    <col min="10754" max="10754" width="7.5703125" style="1" customWidth="1"/>
    <col min="10755" max="10755" width="50.7109375" style="1" customWidth="1"/>
    <col min="10756" max="10756" width="11.7109375" style="1" customWidth="1"/>
    <col min="10757" max="10757" width="10.5703125" style="1" customWidth="1"/>
    <col min="10758" max="11004" width="9.140625" style="1"/>
    <col min="11005" max="11005" width="3.85546875" style="1" customWidth="1"/>
    <col min="11006" max="11006" width="6.28515625" style="1" customWidth="1"/>
    <col min="11007" max="11007" width="50.7109375" style="1" customWidth="1"/>
    <col min="11008" max="11008" width="5.7109375" style="1" customWidth="1"/>
    <col min="11009" max="11009" width="50.7109375" style="1" customWidth="1"/>
    <col min="11010" max="11010" width="7.5703125" style="1" customWidth="1"/>
    <col min="11011" max="11011" width="50.7109375" style="1" customWidth="1"/>
    <col min="11012" max="11012" width="11.7109375" style="1" customWidth="1"/>
    <col min="11013" max="11013" width="10.5703125" style="1" customWidth="1"/>
    <col min="11014" max="11260" width="9.140625" style="1"/>
    <col min="11261" max="11261" width="3.85546875" style="1" customWidth="1"/>
    <col min="11262" max="11262" width="6.28515625" style="1" customWidth="1"/>
    <col min="11263" max="11263" width="50.7109375" style="1" customWidth="1"/>
    <col min="11264" max="11264" width="5.7109375" style="1" customWidth="1"/>
    <col min="11265" max="11265" width="50.7109375" style="1" customWidth="1"/>
    <col min="11266" max="11266" width="7.5703125" style="1" customWidth="1"/>
    <col min="11267" max="11267" width="50.7109375" style="1" customWidth="1"/>
    <col min="11268" max="11268" width="11.7109375" style="1" customWidth="1"/>
    <col min="11269" max="11269" width="10.5703125" style="1" customWidth="1"/>
    <col min="11270" max="11516" width="9.140625" style="1"/>
    <col min="11517" max="11517" width="3.85546875" style="1" customWidth="1"/>
    <col min="11518" max="11518" width="6.28515625" style="1" customWidth="1"/>
    <col min="11519" max="11519" width="50.7109375" style="1" customWidth="1"/>
    <col min="11520" max="11520" width="5.7109375" style="1" customWidth="1"/>
    <col min="11521" max="11521" width="50.7109375" style="1" customWidth="1"/>
    <col min="11522" max="11522" width="7.5703125" style="1" customWidth="1"/>
    <col min="11523" max="11523" width="50.7109375" style="1" customWidth="1"/>
    <col min="11524" max="11524" width="11.7109375" style="1" customWidth="1"/>
    <col min="11525" max="11525" width="10.5703125" style="1" customWidth="1"/>
    <col min="11526" max="11772" width="9.140625" style="1"/>
    <col min="11773" max="11773" width="3.85546875" style="1" customWidth="1"/>
    <col min="11774" max="11774" width="6.28515625" style="1" customWidth="1"/>
    <col min="11775" max="11775" width="50.7109375" style="1" customWidth="1"/>
    <col min="11776" max="11776" width="5.7109375" style="1" customWidth="1"/>
    <col min="11777" max="11777" width="50.7109375" style="1" customWidth="1"/>
    <col min="11778" max="11778" width="7.5703125" style="1" customWidth="1"/>
    <col min="11779" max="11779" width="50.7109375" style="1" customWidth="1"/>
    <col min="11780" max="11780" width="11.7109375" style="1" customWidth="1"/>
    <col min="11781" max="11781" width="10.5703125" style="1" customWidth="1"/>
    <col min="11782" max="12028" width="9.140625" style="1"/>
    <col min="12029" max="12029" width="3.85546875" style="1" customWidth="1"/>
    <col min="12030" max="12030" width="6.28515625" style="1" customWidth="1"/>
    <col min="12031" max="12031" width="50.7109375" style="1" customWidth="1"/>
    <col min="12032" max="12032" width="5.7109375" style="1" customWidth="1"/>
    <col min="12033" max="12033" width="50.7109375" style="1" customWidth="1"/>
    <col min="12034" max="12034" width="7.5703125" style="1" customWidth="1"/>
    <col min="12035" max="12035" width="50.7109375" style="1" customWidth="1"/>
    <col min="12036" max="12036" width="11.7109375" style="1" customWidth="1"/>
    <col min="12037" max="12037" width="10.5703125" style="1" customWidth="1"/>
    <col min="12038" max="12284" width="9.140625" style="1"/>
    <col min="12285" max="12285" width="3.85546875" style="1" customWidth="1"/>
    <col min="12286" max="12286" width="6.28515625" style="1" customWidth="1"/>
    <col min="12287" max="12287" width="50.7109375" style="1" customWidth="1"/>
    <col min="12288" max="12288" width="5.7109375" style="1" customWidth="1"/>
    <col min="12289" max="12289" width="50.7109375" style="1" customWidth="1"/>
    <col min="12290" max="12290" width="7.5703125" style="1" customWidth="1"/>
    <col min="12291" max="12291" width="50.7109375" style="1" customWidth="1"/>
    <col min="12292" max="12292" width="11.7109375" style="1" customWidth="1"/>
    <col min="12293" max="12293" width="10.5703125" style="1" customWidth="1"/>
    <col min="12294" max="12540" width="9.140625" style="1"/>
    <col min="12541" max="12541" width="3.85546875" style="1" customWidth="1"/>
    <col min="12542" max="12542" width="6.28515625" style="1" customWidth="1"/>
    <col min="12543" max="12543" width="50.7109375" style="1" customWidth="1"/>
    <col min="12544" max="12544" width="5.7109375" style="1" customWidth="1"/>
    <col min="12545" max="12545" width="50.7109375" style="1" customWidth="1"/>
    <col min="12546" max="12546" width="7.5703125" style="1" customWidth="1"/>
    <col min="12547" max="12547" width="50.7109375" style="1" customWidth="1"/>
    <col min="12548" max="12548" width="11.7109375" style="1" customWidth="1"/>
    <col min="12549" max="12549" width="10.5703125" style="1" customWidth="1"/>
    <col min="12550" max="12796" width="9.140625" style="1"/>
    <col min="12797" max="12797" width="3.85546875" style="1" customWidth="1"/>
    <col min="12798" max="12798" width="6.28515625" style="1" customWidth="1"/>
    <col min="12799" max="12799" width="50.7109375" style="1" customWidth="1"/>
    <col min="12800" max="12800" width="5.7109375" style="1" customWidth="1"/>
    <col min="12801" max="12801" width="50.7109375" style="1" customWidth="1"/>
    <col min="12802" max="12802" width="7.5703125" style="1" customWidth="1"/>
    <col min="12803" max="12803" width="50.7109375" style="1" customWidth="1"/>
    <col min="12804" max="12804" width="11.7109375" style="1" customWidth="1"/>
    <col min="12805" max="12805" width="10.5703125" style="1" customWidth="1"/>
    <col min="12806" max="13052" width="9.140625" style="1"/>
    <col min="13053" max="13053" width="3.85546875" style="1" customWidth="1"/>
    <col min="13054" max="13054" width="6.28515625" style="1" customWidth="1"/>
    <col min="13055" max="13055" width="50.7109375" style="1" customWidth="1"/>
    <col min="13056" max="13056" width="5.7109375" style="1" customWidth="1"/>
    <col min="13057" max="13057" width="50.7109375" style="1" customWidth="1"/>
    <col min="13058" max="13058" width="7.5703125" style="1" customWidth="1"/>
    <col min="13059" max="13059" width="50.7109375" style="1" customWidth="1"/>
    <col min="13060" max="13060" width="11.7109375" style="1" customWidth="1"/>
    <col min="13061" max="13061" width="10.5703125" style="1" customWidth="1"/>
    <col min="13062" max="13308" width="9.140625" style="1"/>
    <col min="13309" max="13309" width="3.85546875" style="1" customWidth="1"/>
    <col min="13310" max="13310" width="6.28515625" style="1" customWidth="1"/>
    <col min="13311" max="13311" width="50.7109375" style="1" customWidth="1"/>
    <col min="13312" max="13312" width="5.7109375" style="1" customWidth="1"/>
    <col min="13313" max="13313" width="50.7109375" style="1" customWidth="1"/>
    <col min="13314" max="13314" width="7.5703125" style="1" customWidth="1"/>
    <col min="13315" max="13315" width="50.7109375" style="1" customWidth="1"/>
    <col min="13316" max="13316" width="11.7109375" style="1" customWidth="1"/>
    <col min="13317" max="13317" width="10.5703125" style="1" customWidth="1"/>
    <col min="13318" max="13564" width="9.140625" style="1"/>
    <col min="13565" max="13565" width="3.85546875" style="1" customWidth="1"/>
    <col min="13566" max="13566" width="6.28515625" style="1" customWidth="1"/>
    <col min="13567" max="13567" width="50.7109375" style="1" customWidth="1"/>
    <col min="13568" max="13568" width="5.7109375" style="1" customWidth="1"/>
    <col min="13569" max="13569" width="50.7109375" style="1" customWidth="1"/>
    <col min="13570" max="13570" width="7.5703125" style="1" customWidth="1"/>
    <col min="13571" max="13571" width="50.7109375" style="1" customWidth="1"/>
    <col min="13572" max="13572" width="11.7109375" style="1" customWidth="1"/>
    <col min="13573" max="13573" width="10.5703125" style="1" customWidth="1"/>
    <col min="13574" max="13820" width="9.140625" style="1"/>
    <col min="13821" max="13821" width="3.85546875" style="1" customWidth="1"/>
    <col min="13822" max="13822" width="6.28515625" style="1" customWidth="1"/>
    <col min="13823" max="13823" width="50.7109375" style="1" customWidth="1"/>
    <col min="13824" max="13824" width="5.7109375" style="1" customWidth="1"/>
    <col min="13825" max="13825" width="50.7109375" style="1" customWidth="1"/>
    <col min="13826" max="13826" width="7.5703125" style="1" customWidth="1"/>
    <col min="13827" max="13827" width="50.7109375" style="1" customWidth="1"/>
    <col min="13828" max="13828" width="11.7109375" style="1" customWidth="1"/>
    <col min="13829" max="13829" width="10.5703125" style="1" customWidth="1"/>
    <col min="13830" max="14076" width="9.140625" style="1"/>
    <col min="14077" max="14077" width="3.85546875" style="1" customWidth="1"/>
    <col min="14078" max="14078" width="6.28515625" style="1" customWidth="1"/>
    <col min="14079" max="14079" width="50.7109375" style="1" customWidth="1"/>
    <col min="14080" max="14080" width="5.7109375" style="1" customWidth="1"/>
    <col min="14081" max="14081" width="50.7109375" style="1" customWidth="1"/>
    <col min="14082" max="14082" width="7.5703125" style="1" customWidth="1"/>
    <col min="14083" max="14083" width="50.7109375" style="1" customWidth="1"/>
    <col min="14084" max="14084" width="11.7109375" style="1" customWidth="1"/>
    <col min="14085" max="14085" width="10.5703125" style="1" customWidth="1"/>
    <col min="14086" max="14332" width="9.140625" style="1"/>
    <col min="14333" max="14333" width="3.85546875" style="1" customWidth="1"/>
    <col min="14334" max="14334" width="6.28515625" style="1" customWidth="1"/>
    <col min="14335" max="14335" width="50.7109375" style="1" customWidth="1"/>
    <col min="14336" max="14336" width="5.7109375" style="1" customWidth="1"/>
    <col min="14337" max="14337" width="50.7109375" style="1" customWidth="1"/>
    <col min="14338" max="14338" width="7.5703125" style="1" customWidth="1"/>
    <col min="14339" max="14339" width="50.7109375" style="1" customWidth="1"/>
    <col min="14340" max="14340" width="11.7109375" style="1" customWidth="1"/>
    <col min="14341" max="14341" width="10.5703125" style="1" customWidth="1"/>
    <col min="14342" max="14588" width="9.140625" style="1"/>
    <col min="14589" max="14589" width="3.85546875" style="1" customWidth="1"/>
    <col min="14590" max="14590" width="6.28515625" style="1" customWidth="1"/>
    <col min="14591" max="14591" width="50.7109375" style="1" customWidth="1"/>
    <col min="14592" max="14592" width="5.7109375" style="1" customWidth="1"/>
    <col min="14593" max="14593" width="50.7109375" style="1" customWidth="1"/>
    <col min="14594" max="14594" width="7.5703125" style="1" customWidth="1"/>
    <col min="14595" max="14595" width="50.7109375" style="1" customWidth="1"/>
    <col min="14596" max="14596" width="11.7109375" style="1" customWidth="1"/>
    <col min="14597" max="14597" width="10.5703125" style="1" customWidth="1"/>
    <col min="14598" max="14844" width="9.140625" style="1"/>
    <col min="14845" max="14845" width="3.85546875" style="1" customWidth="1"/>
    <col min="14846" max="14846" width="6.28515625" style="1" customWidth="1"/>
    <col min="14847" max="14847" width="50.7109375" style="1" customWidth="1"/>
    <col min="14848" max="14848" width="5.7109375" style="1" customWidth="1"/>
    <col min="14849" max="14849" width="50.7109375" style="1" customWidth="1"/>
    <col min="14850" max="14850" width="7.5703125" style="1" customWidth="1"/>
    <col min="14851" max="14851" width="50.7109375" style="1" customWidth="1"/>
    <col min="14852" max="14852" width="11.7109375" style="1" customWidth="1"/>
    <col min="14853" max="14853" width="10.5703125" style="1" customWidth="1"/>
    <col min="14854" max="15100" width="9.140625" style="1"/>
    <col min="15101" max="15101" width="3.85546875" style="1" customWidth="1"/>
    <col min="15102" max="15102" width="6.28515625" style="1" customWidth="1"/>
    <col min="15103" max="15103" width="50.7109375" style="1" customWidth="1"/>
    <col min="15104" max="15104" width="5.7109375" style="1" customWidth="1"/>
    <col min="15105" max="15105" width="50.7109375" style="1" customWidth="1"/>
    <col min="15106" max="15106" width="7.5703125" style="1" customWidth="1"/>
    <col min="15107" max="15107" width="50.7109375" style="1" customWidth="1"/>
    <col min="15108" max="15108" width="11.7109375" style="1" customWidth="1"/>
    <col min="15109" max="15109" width="10.5703125" style="1" customWidth="1"/>
    <col min="15110" max="15356" width="9.140625" style="1"/>
    <col min="15357" max="15357" width="3.85546875" style="1" customWidth="1"/>
    <col min="15358" max="15358" width="6.28515625" style="1" customWidth="1"/>
    <col min="15359" max="15359" width="50.7109375" style="1" customWidth="1"/>
    <col min="15360" max="15360" width="5.7109375" style="1" customWidth="1"/>
    <col min="15361" max="15361" width="50.7109375" style="1" customWidth="1"/>
    <col min="15362" max="15362" width="7.5703125" style="1" customWidth="1"/>
    <col min="15363" max="15363" width="50.7109375" style="1" customWidth="1"/>
    <col min="15364" max="15364" width="11.7109375" style="1" customWidth="1"/>
    <col min="15365" max="15365" width="10.5703125" style="1" customWidth="1"/>
    <col min="15366" max="15612" width="9.140625" style="1"/>
    <col min="15613" max="15613" width="3.85546875" style="1" customWidth="1"/>
    <col min="15614" max="15614" width="6.28515625" style="1" customWidth="1"/>
    <col min="15615" max="15615" width="50.7109375" style="1" customWidth="1"/>
    <col min="15616" max="15616" width="5.7109375" style="1" customWidth="1"/>
    <col min="15617" max="15617" width="50.7109375" style="1" customWidth="1"/>
    <col min="15618" max="15618" width="7.5703125" style="1" customWidth="1"/>
    <col min="15619" max="15619" width="50.7109375" style="1" customWidth="1"/>
    <col min="15620" max="15620" width="11.7109375" style="1" customWidth="1"/>
    <col min="15621" max="15621" width="10.5703125" style="1" customWidth="1"/>
    <col min="15622" max="15868" width="9.140625" style="1"/>
    <col min="15869" max="15869" width="3.85546875" style="1" customWidth="1"/>
    <col min="15870" max="15870" width="6.28515625" style="1" customWidth="1"/>
    <col min="15871" max="15871" width="50.7109375" style="1" customWidth="1"/>
    <col min="15872" max="15872" width="5.7109375" style="1" customWidth="1"/>
    <col min="15873" max="15873" width="50.7109375" style="1" customWidth="1"/>
    <col min="15874" max="15874" width="7.5703125" style="1" customWidth="1"/>
    <col min="15875" max="15875" width="50.7109375" style="1" customWidth="1"/>
    <col min="15876" max="15876" width="11.7109375" style="1" customWidth="1"/>
    <col min="15877" max="15877" width="10.5703125" style="1" customWidth="1"/>
    <col min="15878" max="16124" width="9.140625" style="1"/>
    <col min="16125" max="16125" width="3.85546875" style="1" customWidth="1"/>
    <col min="16126" max="16126" width="6.28515625" style="1" customWidth="1"/>
    <col min="16127" max="16127" width="50.7109375" style="1" customWidth="1"/>
    <col min="16128" max="16128" width="5.7109375" style="1" customWidth="1"/>
    <col min="16129" max="16129" width="50.7109375" style="1" customWidth="1"/>
    <col min="16130" max="16130" width="7.5703125" style="1" customWidth="1"/>
    <col min="16131" max="16131" width="50.7109375" style="1" customWidth="1"/>
    <col min="16132" max="16132" width="11.7109375" style="1" customWidth="1"/>
    <col min="16133" max="16133" width="10.5703125" style="1" customWidth="1"/>
    <col min="16134" max="16382" width="9.140625" style="1"/>
    <col min="16383" max="16384" width="9.140625" style="1" customWidth="1"/>
  </cols>
  <sheetData>
    <row r="1" spans="2:7">
      <c r="G1" s="2" t="s">
        <v>36</v>
      </c>
    </row>
    <row r="4" spans="2:7">
      <c r="B4" s="193" t="s">
        <v>37</v>
      </c>
      <c r="C4" s="193"/>
      <c r="D4" s="193"/>
      <c r="E4" s="193"/>
      <c r="F4" s="193"/>
      <c r="G4" s="193"/>
    </row>
    <row r="5" spans="2:7" ht="15.75">
      <c r="B5" s="194" t="str">
        <f>'!'!B3</f>
        <v>за 2020 год</v>
      </c>
      <c r="C5" s="194"/>
      <c r="D5" s="194"/>
      <c r="E5" s="194"/>
      <c r="F5" s="194"/>
      <c r="G5" s="194"/>
    </row>
    <row r="6" spans="2:7" ht="15.75" customHeight="1">
      <c r="B6" s="194" t="str">
        <f>'!'!B2</f>
        <v>ООО "Череповецкая электросетевая компания"</v>
      </c>
      <c r="C6" s="194"/>
      <c r="D6" s="194"/>
      <c r="E6" s="194"/>
      <c r="F6" s="194"/>
      <c r="G6" s="194"/>
    </row>
    <row r="7" spans="2:7">
      <c r="B7" s="195" t="s">
        <v>85</v>
      </c>
      <c r="C7" s="196"/>
      <c r="D7" s="196"/>
      <c r="E7" s="196"/>
      <c r="F7" s="196"/>
      <c r="G7" s="196"/>
    </row>
    <row r="8" spans="2:7">
      <c r="B8" s="66"/>
      <c r="C8" s="7"/>
      <c r="D8" s="7"/>
      <c r="E8" s="7"/>
      <c r="F8" s="7"/>
      <c r="G8" s="7"/>
    </row>
    <row r="9" spans="2:7">
      <c r="B9" s="66"/>
      <c r="C9" s="7"/>
      <c r="D9" s="7"/>
      <c r="E9" s="7"/>
      <c r="F9" s="7"/>
      <c r="G9" s="7"/>
    </row>
    <row r="10" spans="2:7">
      <c r="B10" s="66"/>
      <c r="C10" s="7"/>
      <c r="D10" s="7"/>
      <c r="E10" s="7"/>
      <c r="F10" s="7"/>
      <c r="G10" s="7"/>
    </row>
    <row r="11" spans="2:7">
      <c r="B11" s="4"/>
      <c r="C11" s="4"/>
      <c r="D11" s="4"/>
      <c r="E11" s="4"/>
      <c r="F11" s="4"/>
      <c r="G11" s="4"/>
    </row>
    <row r="12" spans="2:7" ht="42" customHeight="1">
      <c r="B12" s="64" t="s">
        <v>38</v>
      </c>
      <c r="C12" s="65" t="s">
        <v>39</v>
      </c>
      <c r="D12" s="192" t="s">
        <v>40</v>
      </c>
      <c r="E12" s="192"/>
      <c r="F12" s="192" t="s">
        <v>41</v>
      </c>
      <c r="G12" s="192"/>
    </row>
    <row r="13" spans="2:7">
      <c r="B13" s="64" t="s">
        <v>42</v>
      </c>
      <c r="C13" s="117" t="s">
        <v>6</v>
      </c>
      <c r="D13" s="192" t="s">
        <v>7</v>
      </c>
      <c r="E13" s="192"/>
      <c r="F13" s="192" t="s">
        <v>8</v>
      </c>
      <c r="G13" s="192"/>
    </row>
    <row r="14" spans="2:7" ht="24.95" customHeight="1">
      <c r="B14" s="116" t="s">
        <v>42</v>
      </c>
      <c r="C14" s="166">
        <v>1</v>
      </c>
      <c r="D14" s="197">
        <v>36.08</v>
      </c>
      <c r="E14" s="198"/>
      <c r="F14" s="199">
        <v>417</v>
      </c>
      <c r="G14" s="200"/>
    </row>
    <row r="15" spans="2:7" ht="24.95" customHeight="1">
      <c r="B15" s="64" t="s">
        <v>6</v>
      </c>
      <c r="C15" s="118">
        <v>2</v>
      </c>
      <c r="D15" s="197">
        <v>0</v>
      </c>
      <c r="E15" s="198"/>
      <c r="F15" s="199">
        <v>418</v>
      </c>
      <c r="G15" s="200"/>
    </row>
    <row r="16" spans="2:7" ht="24.95" customHeight="1">
      <c r="B16" s="64" t="s">
        <v>7</v>
      </c>
      <c r="C16" s="166">
        <v>3</v>
      </c>
      <c r="D16" s="197">
        <v>0.5</v>
      </c>
      <c r="E16" s="198"/>
      <c r="F16" s="199">
        <v>420</v>
      </c>
      <c r="G16" s="200"/>
    </row>
    <row r="17" spans="2:7" ht="24.95" customHeight="1">
      <c r="B17" s="64" t="s">
        <v>8</v>
      </c>
      <c r="C17" s="113">
        <v>4</v>
      </c>
      <c r="D17" s="197">
        <v>0</v>
      </c>
      <c r="E17" s="198"/>
      <c r="F17" s="199">
        <v>422</v>
      </c>
      <c r="G17" s="200"/>
    </row>
    <row r="18" spans="2:7" ht="24.95" customHeight="1">
      <c r="B18" s="64" t="s">
        <v>9</v>
      </c>
      <c r="C18" s="113">
        <v>5</v>
      </c>
      <c r="D18" s="197">
        <v>0.45</v>
      </c>
      <c r="E18" s="198"/>
      <c r="F18" s="199">
        <v>422</v>
      </c>
      <c r="G18" s="200"/>
    </row>
    <row r="19" spans="2:7" ht="24.95" customHeight="1">
      <c r="B19" s="64" t="s">
        <v>10</v>
      </c>
      <c r="C19" s="113">
        <v>6</v>
      </c>
      <c r="D19" s="197">
        <v>24.666</v>
      </c>
      <c r="E19" s="198"/>
      <c r="F19" s="199">
        <v>426</v>
      </c>
      <c r="G19" s="200"/>
    </row>
    <row r="20" spans="2:7" ht="24.95" customHeight="1">
      <c r="B20" s="64" t="s">
        <v>11</v>
      </c>
      <c r="C20" s="113">
        <v>7</v>
      </c>
      <c r="D20" s="197">
        <v>0</v>
      </c>
      <c r="E20" s="198"/>
      <c r="F20" s="199">
        <v>426</v>
      </c>
      <c r="G20" s="200"/>
    </row>
    <row r="21" spans="2:7" ht="24.95" customHeight="1">
      <c r="B21" s="64" t="s">
        <v>43</v>
      </c>
      <c r="C21" s="114">
        <v>8</v>
      </c>
      <c r="D21" s="197">
        <v>0</v>
      </c>
      <c r="E21" s="198"/>
      <c r="F21" s="199">
        <v>429</v>
      </c>
      <c r="G21" s="200"/>
    </row>
    <row r="22" spans="2:7" ht="24.95" customHeight="1">
      <c r="B22" s="119">
        <v>9</v>
      </c>
      <c r="C22" s="120">
        <v>9</v>
      </c>
      <c r="D22" s="197">
        <v>0</v>
      </c>
      <c r="E22" s="198"/>
      <c r="F22" s="199">
        <v>431</v>
      </c>
      <c r="G22" s="200"/>
    </row>
    <row r="23" spans="2:7" ht="24.95" customHeight="1">
      <c r="B23" s="119">
        <v>10</v>
      </c>
      <c r="C23" s="120">
        <v>10</v>
      </c>
      <c r="D23" s="197">
        <v>2.33</v>
      </c>
      <c r="E23" s="198"/>
      <c r="F23" s="199">
        <v>432</v>
      </c>
      <c r="G23" s="200"/>
    </row>
    <row r="24" spans="2:7" ht="24.95" customHeight="1">
      <c r="B24" s="119">
        <v>11</v>
      </c>
      <c r="C24" s="120">
        <v>11</v>
      </c>
      <c r="D24" s="197">
        <v>0</v>
      </c>
      <c r="E24" s="198"/>
      <c r="F24" s="199">
        <v>435</v>
      </c>
      <c r="G24" s="200"/>
    </row>
    <row r="25" spans="2:7" ht="24.95" customHeight="1">
      <c r="B25" s="64">
        <v>12</v>
      </c>
      <c r="C25" s="114">
        <v>12</v>
      </c>
      <c r="D25" s="197">
        <v>0</v>
      </c>
      <c r="E25" s="198"/>
      <c r="F25" s="199">
        <v>436</v>
      </c>
      <c r="G25" s="200"/>
    </row>
    <row r="26" spans="2:7">
      <c r="D26" s="201">
        <f>SUM(D14:D25)</f>
        <v>64.025999999999996</v>
      </c>
      <c r="E26" s="201"/>
    </row>
    <row r="27" spans="2:7">
      <c r="B27" s="5" t="s">
        <v>44</v>
      </c>
    </row>
    <row r="30" spans="2:7">
      <c r="C30" s="6" t="s">
        <v>391</v>
      </c>
      <c r="E30" s="126" t="s">
        <v>392</v>
      </c>
      <c r="G30" s="6"/>
    </row>
    <row r="31" spans="2:7">
      <c r="B31" s="7"/>
      <c r="C31" s="7" t="s">
        <v>45</v>
      </c>
      <c r="D31" s="7"/>
      <c r="E31" s="7" t="s">
        <v>46</v>
      </c>
      <c r="F31" s="7"/>
      <c r="G31" s="7" t="s">
        <v>47</v>
      </c>
    </row>
    <row r="32" spans="2:7">
      <c r="G32" s="2" t="s">
        <v>48</v>
      </c>
    </row>
    <row r="34" spans="2:2">
      <c r="B34" s="12"/>
    </row>
  </sheetData>
  <mergeCells count="33">
    <mergeCell ref="D26:E26"/>
    <mergeCell ref="D20:E20"/>
    <mergeCell ref="F20:G20"/>
    <mergeCell ref="D21:E21"/>
    <mergeCell ref="F21:G21"/>
    <mergeCell ref="D25:E25"/>
    <mergeCell ref="F25:G25"/>
    <mergeCell ref="D22:E22"/>
    <mergeCell ref="D23:E23"/>
    <mergeCell ref="D24:E24"/>
    <mergeCell ref="F22:G22"/>
    <mergeCell ref="F23:G23"/>
    <mergeCell ref="F24:G24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3:E13"/>
    <mergeCell ref="F13:G13"/>
    <mergeCell ref="B4:G4"/>
    <mergeCell ref="B5:G5"/>
    <mergeCell ref="D12:E12"/>
    <mergeCell ref="F12:G12"/>
    <mergeCell ref="B7:G7"/>
    <mergeCell ref="B6:G6"/>
  </mergeCells>
  <pageMargins left="0.39370078740157483" right="0.39370078740157483" top="0.78740157480314965" bottom="0.39370078740157483" header="0.27559055118110237" footer="0.27559055118110237"/>
  <pageSetup paperSize="9" scale="8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E22"/>
  <sheetViews>
    <sheetView view="pageBreakPreview" topLeftCell="A7" zoomScale="90" zoomScaleNormal="100" zoomScaleSheetLayoutView="90" workbookViewId="0">
      <selection activeCell="H18" sqref="H18"/>
    </sheetView>
  </sheetViews>
  <sheetFormatPr defaultColWidth="9.140625" defaultRowHeight="15"/>
  <cols>
    <col min="1" max="1" width="4.7109375" style="136" customWidth="1"/>
    <col min="2" max="2" width="6.28515625" style="136" customWidth="1"/>
    <col min="3" max="3" width="52.42578125" style="136" customWidth="1"/>
    <col min="4" max="4" width="24.28515625" style="136" customWidth="1"/>
    <col min="5" max="5" width="28.140625" style="136" customWidth="1"/>
    <col min="6" max="16384" width="9.140625" style="136"/>
  </cols>
  <sheetData>
    <row r="2" spans="2:5">
      <c r="E2" s="137"/>
    </row>
    <row r="3" spans="2:5" ht="27.75" customHeight="1">
      <c r="B3" s="202" t="s">
        <v>182</v>
      </c>
      <c r="C3" s="202"/>
      <c r="D3" s="202"/>
      <c r="E3" s="202"/>
    </row>
    <row r="4" spans="2:5">
      <c r="B4" s="203"/>
      <c r="C4" s="203"/>
      <c r="D4" s="203"/>
      <c r="E4" s="203"/>
    </row>
    <row r="5" spans="2:5">
      <c r="B5" s="204" t="str">
        <f>'!'!B2</f>
        <v>ООО "Череповецкая электросетевая компания"</v>
      </c>
      <c r="C5" s="204"/>
      <c r="D5" s="204"/>
      <c r="E5" s="204"/>
    </row>
    <row r="6" spans="2:5">
      <c r="B6" s="138"/>
    </row>
    <row r="7" spans="2:5">
      <c r="B7" s="139"/>
    </row>
    <row r="8" spans="2:5" ht="75">
      <c r="B8" s="140" t="s">
        <v>183</v>
      </c>
      <c r="C8" s="141" t="s">
        <v>184</v>
      </c>
      <c r="D8" s="140" t="s">
        <v>185</v>
      </c>
      <c r="E8" s="140" t="s">
        <v>186</v>
      </c>
    </row>
    <row r="9" spans="2:5" ht="30">
      <c r="B9" s="140">
        <v>1</v>
      </c>
      <c r="C9" s="143" t="s">
        <v>187</v>
      </c>
      <c r="D9" s="140">
        <v>118.571</v>
      </c>
      <c r="E9" s="176" t="s">
        <v>388</v>
      </c>
    </row>
    <row r="10" spans="2:5" ht="30">
      <c r="B10" s="142" t="s">
        <v>188</v>
      </c>
      <c r="C10" s="143" t="s">
        <v>189</v>
      </c>
      <c r="D10" s="140">
        <v>106.563</v>
      </c>
      <c r="E10" s="176" t="s">
        <v>388</v>
      </c>
    </row>
    <row r="11" spans="2:5" ht="45">
      <c r="B11" s="140">
        <v>2</v>
      </c>
      <c r="C11" s="143" t="s">
        <v>190</v>
      </c>
      <c r="D11" s="140">
        <f>D10/D9*100</f>
        <v>89.872734479763182</v>
      </c>
      <c r="E11" s="177"/>
    </row>
    <row r="12" spans="2:5">
      <c r="B12" s="140">
        <v>3</v>
      </c>
      <c r="C12" s="143" t="s">
        <v>204</v>
      </c>
      <c r="D12" s="140">
        <v>436</v>
      </c>
      <c r="E12" s="176" t="s">
        <v>389</v>
      </c>
    </row>
    <row r="13" spans="2:5">
      <c r="B13" s="140">
        <v>4</v>
      </c>
      <c r="C13" s="143" t="s">
        <v>191</v>
      </c>
      <c r="D13" s="140">
        <v>559</v>
      </c>
      <c r="E13" s="176" t="s">
        <v>388</v>
      </c>
    </row>
    <row r="14" spans="2:5" ht="18">
      <c r="B14" s="140">
        <v>5</v>
      </c>
      <c r="C14" s="143" t="s">
        <v>192</v>
      </c>
      <c r="D14" s="140">
        <v>18</v>
      </c>
      <c r="E14" s="177"/>
    </row>
    <row r="15" spans="2:5" ht="30">
      <c r="B15" s="140">
        <v>6</v>
      </c>
      <c r="C15" s="143" t="s">
        <v>193</v>
      </c>
      <c r="D15" s="140">
        <v>5</v>
      </c>
      <c r="E15" s="176" t="s">
        <v>390</v>
      </c>
    </row>
    <row r="16" spans="2:5" ht="30">
      <c r="B16" s="140">
        <v>7</v>
      </c>
      <c r="C16" s="143" t="s">
        <v>194</v>
      </c>
      <c r="D16" s="140">
        <v>5</v>
      </c>
      <c r="E16" s="176" t="s">
        <v>390</v>
      </c>
    </row>
    <row r="18" spans="2:5" ht="175.5" customHeight="1">
      <c r="B18" s="205" t="s">
        <v>195</v>
      </c>
      <c r="C18" s="205"/>
      <c r="D18" s="205"/>
      <c r="E18" s="205"/>
    </row>
    <row r="21" spans="2:5">
      <c r="C21" s="91" t="s">
        <v>393</v>
      </c>
      <c r="D21" s="91"/>
      <c r="E21" s="155"/>
    </row>
    <row r="22" spans="2:5">
      <c r="C22" s="206" t="s">
        <v>63</v>
      </c>
      <c r="D22" s="206"/>
      <c r="E22" s="206"/>
    </row>
  </sheetData>
  <mergeCells count="5">
    <mergeCell ref="B3:E3"/>
    <mergeCell ref="B4:E4"/>
    <mergeCell ref="B5:E5"/>
    <mergeCell ref="B18:E18"/>
    <mergeCell ref="C22:E22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G21"/>
  <sheetViews>
    <sheetView view="pageBreakPreview" zoomScale="90" zoomScaleSheetLayoutView="90" workbookViewId="0">
      <selection activeCell="C19" sqref="C19:D19"/>
    </sheetView>
  </sheetViews>
  <sheetFormatPr defaultColWidth="0.85546875" defaultRowHeight="14.25"/>
  <cols>
    <col min="1" max="1" width="3.7109375" style="18" customWidth="1"/>
    <col min="2" max="2" width="7.140625" style="18" customWidth="1"/>
    <col min="3" max="3" width="65.7109375" style="18" customWidth="1"/>
    <col min="4" max="4" width="24.140625" style="18" customWidth="1"/>
    <col min="5" max="8" width="5.7109375" style="18" customWidth="1"/>
    <col min="9" max="16384" width="0.85546875" style="18"/>
  </cols>
  <sheetData>
    <row r="1" spans="2:6" s="15" customFormat="1" ht="15">
      <c r="B1" s="13"/>
      <c r="C1" s="13"/>
      <c r="D1" s="14" t="s">
        <v>50</v>
      </c>
      <c r="F1" s="145" t="s">
        <v>78</v>
      </c>
    </row>
    <row r="2" spans="2:6" s="15" customFormat="1">
      <c r="B2" s="208" t="s">
        <v>64</v>
      </c>
      <c r="C2" s="208"/>
      <c r="D2" s="208"/>
    </row>
    <row r="3" spans="2:6" s="15" customFormat="1">
      <c r="B3" s="208" t="s">
        <v>65</v>
      </c>
      <c r="C3" s="208"/>
      <c r="D3" s="208"/>
    </row>
    <row r="4" spans="2:6" s="15" customFormat="1" ht="15" customHeight="1">
      <c r="B4" s="214" t="str">
        <f>'!'!B3</f>
        <v>за 2020 год</v>
      </c>
      <c r="C4" s="214"/>
      <c r="D4" s="214"/>
    </row>
    <row r="5" spans="2:6" s="15" customFormat="1" ht="15.75">
      <c r="B5" s="209" t="str">
        <f>'!'!B2</f>
        <v>ООО "Череповецкая электросетевая компания"</v>
      </c>
      <c r="C5" s="210"/>
      <c r="D5" s="209"/>
    </row>
    <row r="6" spans="2:6" s="15" customFormat="1">
      <c r="B6" s="212" t="s">
        <v>62</v>
      </c>
      <c r="C6" s="213"/>
      <c r="D6" s="213"/>
    </row>
    <row r="7" spans="2:6" s="33" customFormat="1" ht="15" customHeight="1">
      <c r="B7" s="211" t="s">
        <v>51</v>
      </c>
      <c r="C7" s="211"/>
      <c r="D7" s="211"/>
    </row>
    <row r="8" spans="2:6" s="33" customFormat="1" ht="15" customHeight="1">
      <c r="B8" s="39"/>
      <c r="C8" s="39"/>
      <c r="D8" s="39"/>
    </row>
    <row r="9" spans="2:6" s="33" customFormat="1" ht="15" customHeight="1">
      <c r="B9" s="39"/>
      <c r="C9" s="39"/>
      <c r="D9" s="39"/>
    </row>
    <row r="10" spans="2:6" s="33" customFormat="1" ht="15" customHeight="1">
      <c r="B10" s="39"/>
      <c r="C10" s="39"/>
      <c r="D10" s="39"/>
    </row>
    <row r="11" spans="2:6" s="15" customFormat="1">
      <c r="D11" s="16"/>
    </row>
    <row r="12" spans="2:6" s="15" customFormat="1" ht="30.75" customHeight="1">
      <c r="B12" s="67" t="s">
        <v>52</v>
      </c>
      <c r="C12" s="68" t="s">
        <v>2</v>
      </c>
      <c r="D12" s="67" t="s">
        <v>53</v>
      </c>
    </row>
    <row r="13" spans="2:6" s="15" customFormat="1">
      <c r="B13" s="60">
        <v>1</v>
      </c>
      <c r="C13" s="60">
        <v>2</v>
      </c>
      <c r="D13" s="60">
        <v>3</v>
      </c>
    </row>
    <row r="14" spans="2:6" s="15" customFormat="1" ht="91.5" customHeight="1">
      <c r="B14" s="60">
        <v>1</v>
      </c>
      <c r="C14" s="61" t="s">
        <v>75</v>
      </c>
      <c r="D14" s="62">
        <v>18</v>
      </c>
    </row>
    <row r="15" spans="2:6" s="15" customFormat="1" ht="108.75" customHeight="1">
      <c r="B15" s="60">
        <v>2</v>
      </c>
      <c r="C15" s="61" t="s">
        <v>76</v>
      </c>
      <c r="D15" s="62">
        <v>0</v>
      </c>
      <c r="F15" s="132"/>
    </row>
    <row r="16" spans="2:6" s="15" customFormat="1" ht="35.25" customHeight="1">
      <c r="B16" s="60">
        <v>3</v>
      </c>
      <c r="C16" s="61" t="s">
        <v>77</v>
      </c>
      <c r="D16" s="63">
        <f>IF(D14=0,1,D14/MAX(1,D14-D15))</f>
        <v>1</v>
      </c>
    </row>
    <row r="17" spans="2:7">
      <c r="G17" s="17"/>
    </row>
    <row r="18" spans="2:7">
      <c r="C18" s="91" t="str">
        <f>'1.1'!C30</f>
        <v>Генеральный директор</v>
      </c>
      <c r="D18" s="91" t="s">
        <v>392</v>
      </c>
      <c r="G18" s="17"/>
    </row>
    <row r="19" spans="2:7">
      <c r="C19" s="207" t="s">
        <v>63</v>
      </c>
      <c r="D19" s="207"/>
    </row>
    <row r="20" spans="2:7" s="1" customFormat="1" ht="12.75">
      <c r="B20" s="19"/>
      <c r="C20" s="22"/>
      <c r="D20" s="20"/>
    </row>
    <row r="21" spans="2:7" s="1" customFormat="1" ht="12.75">
      <c r="D21" s="7"/>
    </row>
  </sheetData>
  <mergeCells count="7">
    <mergeCell ref="C19:D19"/>
    <mergeCell ref="B2:D2"/>
    <mergeCell ref="B5:D5"/>
    <mergeCell ref="B3:D3"/>
    <mergeCell ref="B7:D7"/>
    <mergeCell ref="B6:D6"/>
    <mergeCell ref="B4:D4"/>
  </mergeCells>
  <pageMargins left="0.78740157480314965" right="0.39370078740157483" top="0.39370078740157483" bottom="0.39370078740157483" header="0.31496062992125984" footer="0.31496062992125984"/>
  <pageSetup paperSize="9" scale="93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1"/>
  <sheetViews>
    <sheetView view="pageBreakPreview" zoomScale="86" zoomScaleSheetLayoutView="86" workbookViewId="0">
      <selection activeCell="D15" sqref="D15"/>
    </sheetView>
  </sheetViews>
  <sheetFormatPr defaultRowHeight="12.75"/>
  <cols>
    <col min="1" max="1" width="4" style="1" customWidth="1"/>
    <col min="2" max="2" width="8.5703125" style="1" customWidth="1"/>
    <col min="3" max="3" width="62.140625" style="1" customWidth="1"/>
    <col min="4" max="4" width="22.5703125" style="1" customWidth="1"/>
    <col min="5" max="5" width="9.140625" style="1"/>
    <col min="6" max="6" width="18" style="1" customWidth="1"/>
    <col min="7" max="257" width="9.140625" style="1"/>
    <col min="258" max="258" width="8.5703125" style="1" customWidth="1"/>
    <col min="259" max="259" width="62.140625" style="1" customWidth="1"/>
    <col min="260" max="260" width="22.5703125" style="1" customWidth="1"/>
    <col min="261" max="513" width="9.140625" style="1"/>
    <col min="514" max="514" width="8.5703125" style="1" customWidth="1"/>
    <col min="515" max="515" width="62.140625" style="1" customWidth="1"/>
    <col min="516" max="516" width="22.5703125" style="1" customWidth="1"/>
    <col min="517" max="769" width="9.140625" style="1"/>
    <col min="770" max="770" width="8.5703125" style="1" customWidth="1"/>
    <col min="771" max="771" width="62.140625" style="1" customWidth="1"/>
    <col min="772" max="772" width="22.5703125" style="1" customWidth="1"/>
    <col min="773" max="1025" width="9.140625" style="1"/>
    <col min="1026" max="1026" width="8.5703125" style="1" customWidth="1"/>
    <col min="1027" max="1027" width="62.140625" style="1" customWidth="1"/>
    <col min="1028" max="1028" width="22.5703125" style="1" customWidth="1"/>
    <col min="1029" max="1281" width="9.140625" style="1"/>
    <col min="1282" max="1282" width="8.5703125" style="1" customWidth="1"/>
    <col min="1283" max="1283" width="62.140625" style="1" customWidth="1"/>
    <col min="1284" max="1284" width="22.5703125" style="1" customWidth="1"/>
    <col min="1285" max="1537" width="9.140625" style="1"/>
    <col min="1538" max="1538" width="8.5703125" style="1" customWidth="1"/>
    <col min="1539" max="1539" width="62.140625" style="1" customWidth="1"/>
    <col min="1540" max="1540" width="22.5703125" style="1" customWidth="1"/>
    <col min="1541" max="1793" width="9.140625" style="1"/>
    <col min="1794" max="1794" width="8.5703125" style="1" customWidth="1"/>
    <col min="1795" max="1795" width="62.140625" style="1" customWidth="1"/>
    <col min="1796" max="1796" width="22.5703125" style="1" customWidth="1"/>
    <col min="1797" max="2049" width="9.140625" style="1"/>
    <col min="2050" max="2050" width="8.5703125" style="1" customWidth="1"/>
    <col min="2051" max="2051" width="62.140625" style="1" customWidth="1"/>
    <col min="2052" max="2052" width="22.5703125" style="1" customWidth="1"/>
    <col min="2053" max="2305" width="9.140625" style="1"/>
    <col min="2306" max="2306" width="8.5703125" style="1" customWidth="1"/>
    <col min="2307" max="2307" width="62.140625" style="1" customWidth="1"/>
    <col min="2308" max="2308" width="22.5703125" style="1" customWidth="1"/>
    <col min="2309" max="2561" width="9.140625" style="1"/>
    <col min="2562" max="2562" width="8.5703125" style="1" customWidth="1"/>
    <col min="2563" max="2563" width="62.140625" style="1" customWidth="1"/>
    <col min="2564" max="2564" width="22.5703125" style="1" customWidth="1"/>
    <col min="2565" max="2817" width="9.140625" style="1"/>
    <col min="2818" max="2818" width="8.5703125" style="1" customWidth="1"/>
    <col min="2819" max="2819" width="62.140625" style="1" customWidth="1"/>
    <col min="2820" max="2820" width="22.5703125" style="1" customWidth="1"/>
    <col min="2821" max="3073" width="9.140625" style="1"/>
    <col min="3074" max="3074" width="8.5703125" style="1" customWidth="1"/>
    <col min="3075" max="3075" width="62.140625" style="1" customWidth="1"/>
    <col min="3076" max="3076" width="22.5703125" style="1" customWidth="1"/>
    <col min="3077" max="3329" width="9.140625" style="1"/>
    <col min="3330" max="3330" width="8.5703125" style="1" customWidth="1"/>
    <col min="3331" max="3331" width="62.140625" style="1" customWidth="1"/>
    <col min="3332" max="3332" width="22.5703125" style="1" customWidth="1"/>
    <col min="3333" max="3585" width="9.140625" style="1"/>
    <col min="3586" max="3586" width="8.5703125" style="1" customWidth="1"/>
    <col min="3587" max="3587" width="62.140625" style="1" customWidth="1"/>
    <col min="3588" max="3588" width="22.5703125" style="1" customWidth="1"/>
    <col min="3589" max="3841" width="9.140625" style="1"/>
    <col min="3842" max="3842" width="8.5703125" style="1" customWidth="1"/>
    <col min="3843" max="3843" width="62.140625" style="1" customWidth="1"/>
    <col min="3844" max="3844" width="22.5703125" style="1" customWidth="1"/>
    <col min="3845" max="4097" width="9.140625" style="1"/>
    <col min="4098" max="4098" width="8.5703125" style="1" customWidth="1"/>
    <col min="4099" max="4099" width="62.140625" style="1" customWidth="1"/>
    <col min="4100" max="4100" width="22.5703125" style="1" customWidth="1"/>
    <col min="4101" max="4353" width="9.140625" style="1"/>
    <col min="4354" max="4354" width="8.5703125" style="1" customWidth="1"/>
    <col min="4355" max="4355" width="62.140625" style="1" customWidth="1"/>
    <col min="4356" max="4356" width="22.5703125" style="1" customWidth="1"/>
    <col min="4357" max="4609" width="9.140625" style="1"/>
    <col min="4610" max="4610" width="8.5703125" style="1" customWidth="1"/>
    <col min="4611" max="4611" width="62.140625" style="1" customWidth="1"/>
    <col min="4612" max="4612" width="22.5703125" style="1" customWidth="1"/>
    <col min="4613" max="4865" width="9.140625" style="1"/>
    <col min="4866" max="4866" width="8.5703125" style="1" customWidth="1"/>
    <col min="4867" max="4867" width="62.140625" style="1" customWidth="1"/>
    <col min="4868" max="4868" width="22.5703125" style="1" customWidth="1"/>
    <col min="4869" max="5121" width="9.140625" style="1"/>
    <col min="5122" max="5122" width="8.5703125" style="1" customWidth="1"/>
    <col min="5123" max="5123" width="62.140625" style="1" customWidth="1"/>
    <col min="5124" max="5124" width="22.5703125" style="1" customWidth="1"/>
    <col min="5125" max="5377" width="9.140625" style="1"/>
    <col min="5378" max="5378" width="8.5703125" style="1" customWidth="1"/>
    <col min="5379" max="5379" width="62.140625" style="1" customWidth="1"/>
    <col min="5380" max="5380" width="22.5703125" style="1" customWidth="1"/>
    <col min="5381" max="5633" width="9.140625" style="1"/>
    <col min="5634" max="5634" width="8.5703125" style="1" customWidth="1"/>
    <col min="5635" max="5635" width="62.140625" style="1" customWidth="1"/>
    <col min="5636" max="5636" width="22.5703125" style="1" customWidth="1"/>
    <col min="5637" max="5889" width="9.140625" style="1"/>
    <col min="5890" max="5890" width="8.5703125" style="1" customWidth="1"/>
    <col min="5891" max="5891" width="62.140625" style="1" customWidth="1"/>
    <col min="5892" max="5892" width="22.5703125" style="1" customWidth="1"/>
    <col min="5893" max="6145" width="9.140625" style="1"/>
    <col min="6146" max="6146" width="8.5703125" style="1" customWidth="1"/>
    <col min="6147" max="6147" width="62.140625" style="1" customWidth="1"/>
    <col min="6148" max="6148" width="22.5703125" style="1" customWidth="1"/>
    <col min="6149" max="6401" width="9.140625" style="1"/>
    <col min="6402" max="6402" width="8.5703125" style="1" customWidth="1"/>
    <col min="6403" max="6403" width="62.140625" style="1" customWidth="1"/>
    <col min="6404" max="6404" width="22.5703125" style="1" customWidth="1"/>
    <col min="6405" max="6657" width="9.140625" style="1"/>
    <col min="6658" max="6658" width="8.5703125" style="1" customWidth="1"/>
    <col min="6659" max="6659" width="62.140625" style="1" customWidth="1"/>
    <col min="6660" max="6660" width="22.5703125" style="1" customWidth="1"/>
    <col min="6661" max="6913" width="9.140625" style="1"/>
    <col min="6914" max="6914" width="8.5703125" style="1" customWidth="1"/>
    <col min="6915" max="6915" width="62.140625" style="1" customWidth="1"/>
    <col min="6916" max="6916" width="22.5703125" style="1" customWidth="1"/>
    <col min="6917" max="7169" width="9.140625" style="1"/>
    <col min="7170" max="7170" width="8.5703125" style="1" customWidth="1"/>
    <col min="7171" max="7171" width="62.140625" style="1" customWidth="1"/>
    <col min="7172" max="7172" width="22.5703125" style="1" customWidth="1"/>
    <col min="7173" max="7425" width="9.140625" style="1"/>
    <col min="7426" max="7426" width="8.5703125" style="1" customWidth="1"/>
    <col min="7427" max="7427" width="62.140625" style="1" customWidth="1"/>
    <col min="7428" max="7428" width="22.5703125" style="1" customWidth="1"/>
    <col min="7429" max="7681" width="9.140625" style="1"/>
    <col min="7682" max="7682" width="8.5703125" style="1" customWidth="1"/>
    <col min="7683" max="7683" width="62.140625" style="1" customWidth="1"/>
    <col min="7684" max="7684" width="22.5703125" style="1" customWidth="1"/>
    <col min="7685" max="7937" width="9.140625" style="1"/>
    <col min="7938" max="7938" width="8.5703125" style="1" customWidth="1"/>
    <col min="7939" max="7939" width="62.140625" style="1" customWidth="1"/>
    <col min="7940" max="7940" width="22.5703125" style="1" customWidth="1"/>
    <col min="7941" max="8193" width="9.140625" style="1"/>
    <col min="8194" max="8194" width="8.5703125" style="1" customWidth="1"/>
    <col min="8195" max="8195" width="62.140625" style="1" customWidth="1"/>
    <col min="8196" max="8196" width="22.5703125" style="1" customWidth="1"/>
    <col min="8197" max="8449" width="9.140625" style="1"/>
    <col min="8450" max="8450" width="8.5703125" style="1" customWidth="1"/>
    <col min="8451" max="8451" width="62.140625" style="1" customWidth="1"/>
    <col min="8452" max="8452" width="22.5703125" style="1" customWidth="1"/>
    <col min="8453" max="8705" width="9.140625" style="1"/>
    <col min="8706" max="8706" width="8.5703125" style="1" customWidth="1"/>
    <col min="8707" max="8707" width="62.140625" style="1" customWidth="1"/>
    <col min="8708" max="8708" width="22.5703125" style="1" customWidth="1"/>
    <col min="8709" max="8961" width="9.140625" style="1"/>
    <col min="8962" max="8962" width="8.5703125" style="1" customWidth="1"/>
    <col min="8963" max="8963" width="62.140625" style="1" customWidth="1"/>
    <col min="8964" max="8964" width="22.5703125" style="1" customWidth="1"/>
    <col min="8965" max="9217" width="9.140625" style="1"/>
    <col min="9218" max="9218" width="8.5703125" style="1" customWidth="1"/>
    <col min="9219" max="9219" width="62.140625" style="1" customWidth="1"/>
    <col min="9220" max="9220" width="22.5703125" style="1" customWidth="1"/>
    <col min="9221" max="9473" width="9.140625" style="1"/>
    <col min="9474" max="9474" width="8.5703125" style="1" customWidth="1"/>
    <col min="9475" max="9475" width="62.140625" style="1" customWidth="1"/>
    <col min="9476" max="9476" width="22.5703125" style="1" customWidth="1"/>
    <col min="9477" max="9729" width="9.140625" style="1"/>
    <col min="9730" max="9730" width="8.5703125" style="1" customWidth="1"/>
    <col min="9731" max="9731" width="62.140625" style="1" customWidth="1"/>
    <col min="9732" max="9732" width="22.5703125" style="1" customWidth="1"/>
    <col min="9733" max="9985" width="9.140625" style="1"/>
    <col min="9986" max="9986" width="8.5703125" style="1" customWidth="1"/>
    <col min="9987" max="9987" width="62.140625" style="1" customWidth="1"/>
    <col min="9988" max="9988" width="22.5703125" style="1" customWidth="1"/>
    <col min="9989" max="10241" width="9.140625" style="1"/>
    <col min="10242" max="10242" width="8.5703125" style="1" customWidth="1"/>
    <col min="10243" max="10243" width="62.140625" style="1" customWidth="1"/>
    <col min="10244" max="10244" width="22.5703125" style="1" customWidth="1"/>
    <col min="10245" max="10497" width="9.140625" style="1"/>
    <col min="10498" max="10498" width="8.5703125" style="1" customWidth="1"/>
    <col min="10499" max="10499" width="62.140625" style="1" customWidth="1"/>
    <col min="10500" max="10500" width="22.5703125" style="1" customWidth="1"/>
    <col min="10501" max="10753" width="9.140625" style="1"/>
    <col min="10754" max="10754" width="8.5703125" style="1" customWidth="1"/>
    <col min="10755" max="10755" width="62.140625" style="1" customWidth="1"/>
    <col min="10756" max="10756" width="22.5703125" style="1" customWidth="1"/>
    <col min="10757" max="11009" width="9.140625" style="1"/>
    <col min="11010" max="11010" width="8.5703125" style="1" customWidth="1"/>
    <col min="11011" max="11011" width="62.140625" style="1" customWidth="1"/>
    <col min="11012" max="11012" width="22.5703125" style="1" customWidth="1"/>
    <col min="11013" max="11265" width="9.140625" style="1"/>
    <col min="11266" max="11266" width="8.5703125" style="1" customWidth="1"/>
    <col min="11267" max="11267" width="62.140625" style="1" customWidth="1"/>
    <col min="11268" max="11268" width="22.5703125" style="1" customWidth="1"/>
    <col min="11269" max="11521" width="9.140625" style="1"/>
    <col min="11522" max="11522" width="8.5703125" style="1" customWidth="1"/>
    <col min="11523" max="11523" width="62.140625" style="1" customWidth="1"/>
    <col min="11524" max="11524" width="22.5703125" style="1" customWidth="1"/>
    <col min="11525" max="11777" width="9.140625" style="1"/>
    <col min="11778" max="11778" width="8.5703125" style="1" customWidth="1"/>
    <col min="11779" max="11779" width="62.140625" style="1" customWidth="1"/>
    <col min="11780" max="11780" width="22.5703125" style="1" customWidth="1"/>
    <col min="11781" max="12033" width="9.140625" style="1"/>
    <col min="12034" max="12034" width="8.5703125" style="1" customWidth="1"/>
    <col min="12035" max="12035" width="62.140625" style="1" customWidth="1"/>
    <col min="12036" max="12036" width="22.5703125" style="1" customWidth="1"/>
    <col min="12037" max="12289" width="9.140625" style="1"/>
    <col min="12290" max="12290" width="8.5703125" style="1" customWidth="1"/>
    <col min="12291" max="12291" width="62.140625" style="1" customWidth="1"/>
    <col min="12292" max="12292" width="22.5703125" style="1" customWidth="1"/>
    <col min="12293" max="12545" width="9.140625" style="1"/>
    <col min="12546" max="12546" width="8.5703125" style="1" customWidth="1"/>
    <col min="12547" max="12547" width="62.140625" style="1" customWidth="1"/>
    <col min="12548" max="12548" width="22.5703125" style="1" customWidth="1"/>
    <col min="12549" max="12801" width="9.140625" style="1"/>
    <col min="12802" max="12802" width="8.5703125" style="1" customWidth="1"/>
    <col min="12803" max="12803" width="62.140625" style="1" customWidth="1"/>
    <col min="12804" max="12804" width="22.5703125" style="1" customWidth="1"/>
    <col min="12805" max="13057" width="9.140625" style="1"/>
    <col min="13058" max="13058" width="8.5703125" style="1" customWidth="1"/>
    <col min="13059" max="13059" width="62.140625" style="1" customWidth="1"/>
    <col min="13060" max="13060" width="22.5703125" style="1" customWidth="1"/>
    <col min="13061" max="13313" width="9.140625" style="1"/>
    <col min="13314" max="13314" width="8.5703125" style="1" customWidth="1"/>
    <col min="13315" max="13315" width="62.140625" style="1" customWidth="1"/>
    <col min="13316" max="13316" width="22.5703125" style="1" customWidth="1"/>
    <col min="13317" max="13569" width="9.140625" style="1"/>
    <col min="13570" max="13570" width="8.5703125" style="1" customWidth="1"/>
    <col min="13571" max="13571" width="62.140625" style="1" customWidth="1"/>
    <col min="13572" max="13572" width="22.5703125" style="1" customWidth="1"/>
    <col min="13573" max="13825" width="9.140625" style="1"/>
    <col min="13826" max="13826" width="8.5703125" style="1" customWidth="1"/>
    <col min="13827" max="13827" width="62.140625" style="1" customWidth="1"/>
    <col min="13828" max="13828" width="22.5703125" style="1" customWidth="1"/>
    <col min="13829" max="14081" width="9.140625" style="1"/>
    <col min="14082" max="14082" width="8.5703125" style="1" customWidth="1"/>
    <col min="14083" max="14083" width="62.140625" style="1" customWidth="1"/>
    <col min="14084" max="14084" width="22.5703125" style="1" customWidth="1"/>
    <col min="14085" max="14337" width="9.140625" style="1"/>
    <col min="14338" max="14338" width="8.5703125" style="1" customWidth="1"/>
    <col min="14339" max="14339" width="62.140625" style="1" customWidth="1"/>
    <col min="14340" max="14340" width="22.5703125" style="1" customWidth="1"/>
    <col min="14341" max="14593" width="9.140625" style="1"/>
    <col min="14594" max="14594" width="8.5703125" style="1" customWidth="1"/>
    <col min="14595" max="14595" width="62.140625" style="1" customWidth="1"/>
    <col min="14596" max="14596" width="22.5703125" style="1" customWidth="1"/>
    <col min="14597" max="14849" width="9.140625" style="1"/>
    <col min="14850" max="14850" width="8.5703125" style="1" customWidth="1"/>
    <col min="14851" max="14851" width="62.140625" style="1" customWidth="1"/>
    <col min="14852" max="14852" width="22.5703125" style="1" customWidth="1"/>
    <col min="14853" max="15105" width="9.140625" style="1"/>
    <col min="15106" max="15106" width="8.5703125" style="1" customWidth="1"/>
    <col min="15107" max="15107" width="62.140625" style="1" customWidth="1"/>
    <col min="15108" max="15108" width="22.5703125" style="1" customWidth="1"/>
    <col min="15109" max="15361" width="9.140625" style="1"/>
    <col min="15362" max="15362" width="8.5703125" style="1" customWidth="1"/>
    <col min="15363" max="15363" width="62.140625" style="1" customWidth="1"/>
    <col min="15364" max="15364" width="22.5703125" style="1" customWidth="1"/>
    <col min="15365" max="15617" width="9.140625" style="1"/>
    <col min="15618" max="15618" width="8.5703125" style="1" customWidth="1"/>
    <col min="15619" max="15619" width="62.140625" style="1" customWidth="1"/>
    <col min="15620" max="15620" width="22.5703125" style="1" customWidth="1"/>
    <col min="15621" max="15873" width="9.140625" style="1"/>
    <col min="15874" max="15874" width="8.5703125" style="1" customWidth="1"/>
    <col min="15875" max="15875" width="62.140625" style="1" customWidth="1"/>
    <col min="15876" max="15876" width="22.5703125" style="1" customWidth="1"/>
    <col min="15877" max="16129" width="9.140625" style="1"/>
    <col min="16130" max="16130" width="8.5703125" style="1" customWidth="1"/>
    <col min="16131" max="16131" width="62.140625" style="1" customWidth="1"/>
    <col min="16132" max="16132" width="22.5703125" style="1" customWidth="1"/>
    <col min="16133" max="16384" width="9.140625" style="1"/>
  </cols>
  <sheetData>
    <row r="1" spans="1:6" ht="18.75">
      <c r="B1" s="13"/>
      <c r="C1" s="13"/>
      <c r="D1" s="14" t="s">
        <v>54</v>
      </c>
      <c r="F1" s="144" t="s">
        <v>82</v>
      </c>
    </row>
    <row r="2" spans="1:6" ht="14.25">
      <c r="B2" s="216" t="s">
        <v>64</v>
      </c>
      <c r="C2" s="216"/>
      <c r="D2" s="216"/>
    </row>
    <row r="3" spans="1:6" ht="14.25">
      <c r="B3" s="216" t="s">
        <v>66</v>
      </c>
      <c r="C3" s="216"/>
      <c r="D3" s="216"/>
    </row>
    <row r="4" spans="1:6" ht="15.75">
      <c r="B4" s="214" t="str">
        <f>'!'!B3</f>
        <v>за 2020 год</v>
      </c>
      <c r="C4" s="214"/>
      <c r="D4" s="214"/>
    </row>
    <row r="5" spans="1:6" s="15" customFormat="1" ht="15.75">
      <c r="B5" s="209" t="str">
        <f>'!'!B2</f>
        <v>ООО "Череповецкая электросетевая компания"</v>
      </c>
      <c r="C5" s="210"/>
      <c r="D5" s="209"/>
    </row>
    <row r="6" spans="1:6" s="15" customFormat="1" ht="14.25">
      <c r="B6" s="212" t="s">
        <v>62</v>
      </c>
      <c r="C6" s="213"/>
      <c r="D6" s="213"/>
    </row>
    <row r="7" spans="1:6" s="33" customFormat="1" ht="15" customHeight="1">
      <c r="B7" s="211" t="s">
        <v>51</v>
      </c>
      <c r="C7" s="211"/>
      <c r="D7" s="211"/>
    </row>
    <row r="8" spans="1:6" s="33" customFormat="1" ht="15" customHeight="1">
      <c r="B8" s="39"/>
      <c r="C8" s="39"/>
      <c r="D8" s="39"/>
    </row>
    <row r="9" spans="1:6" s="33" customFormat="1" ht="15" customHeight="1">
      <c r="B9" s="39"/>
      <c r="C9" s="39"/>
      <c r="D9" s="39"/>
    </row>
    <row r="10" spans="1:6" s="33" customFormat="1" ht="15" customHeight="1">
      <c r="B10" s="39"/>
      <c r="C10" s="39"/>
      <c r="D10" s="39"/>
    </row>
    <row r="11" spans="1:6" ht="14.25">
      <c r="A11" s="22"/>
      <c r="B11" s="15"/>
      <c r="C11" s="15"/>
      <c r="D11" s="16"/>
    </row>
    <row r="12" spans="1:6" ht="28.5">
      <c r="B12" s="67" t="s">
        <v>52</v>
      </c>
      <c r="C12" s="68" t="s">
        <v>2</v>
      </c>
      <c r="D12" s="67" t="s">
        <v>53</v>
      </c>
    </row>
    <row r="13" spans="1:6" ht="14.25">
      <c r="B13" s="60">
        <v>1</v>
      </c>
      <c r="C13" s="60">
        <v>2</v>
      </c>
      <c r="D13" s="60">
        <v>3</v>
      </c>
    </row>
    <row r="14" spans="1:6" ht="73.5">
      <c r="B14" s="60">
        <v>1</v>
      </c>
      <c r="C14" s="61" t="s">
        <v>79</v>
      </c>
      <c r="D14" s="62">
        <v>14</v>
      </c>
    </row>
    <row r="15" spans="1:6" ht="104.25">
      <c r="B15" s="60">
        <v>2</v>
      </c>
      <c r="C15" s="61" t="s">
        <v>80</v>
      </c>
      <c r="D15" s="62">
        <v>0</v>
      </c>
      <c r="E15" s="21"/>
      <c r="F15" s="128"/>
    </row>
    <row r="16" spans="1:6" ht="45">
      <c r="B16" s="60"/>
      <c r="C16" s="61" t="s">
        <v>81</v>
      </c>
      <c r="D16" s="63">
        <f>IF(D14=0,1,D14/MAX(1,D14-D15))</f>
        <v>1</v>
      </c>
    </row>
    <row r="17" spans="2:4" ht="14.25">
      <c r="B17" s="49"/>
      <c r="C17" s="50"/>
      <c r="D17" s="49"/>
    </row>
    <row r="18" spans="2:4">
      <c r="C18" s="156" t="str">
        <f>'1.1'!C30</f>
        <v>Генеральный директор</v>
      </c>
      <c r="D18" s="1" t="s">
        <v>392</v>
      </c>
    </row>
    <row r="19" spans="2:4">
      <c r="C19" s="215" t="s">
        <v>63</v>
      </c>
      <c r="D19" s="215"/>
    </row>
    <row r="20" spans="2:4">
      <c r="B20" s="19"/>
      <c r="D20" s="20"/>
    </row>
    <row r="21" spans="2:4">
      <c r="C21" s="7"/>
      <c r="D21" s="7"/>
    </row>
  </sheetData>
  <mergeCells count="7">
    <mergeCell ref="C19:D19"/>
    <mergeCell ref="B7:D7"/>
    <mergeCell ref="B3:D3"/>
    <mergeCell ref="B4:D4"/>
    <mergeCell ref="B2:D2"/>
    <mergeCell ref="B5:D5"/>
    <mergeCell ref="B6:D6"/>
  </mergeCells>
  <pageMargins left="0.78740157480314965" right="0.39370078740157483" top="0.39370078740157483" bottom="0.39370078740157483" header="0.31496062992125984" footer="0.31496062992125984"/>
  <pageSetup paperSize="9" scale="96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3"/>
  <sheetViews>
    <sheetView view="pageBreakPreview" topLeftCell="A31" zoomScale="85" zoomScaleNormal="70" zoomScaleSheetLayoutView="85" workbookViewId="0">
      <selection activeCell="F26" sqref="F26"/>
    </sheetView>
  </sheetViews>
  <sheetFormatPr defaultColWidth="9.140625" defaultRowHeight="14.25"/>
  <cols>
    <col min="1" max="1" width="4.5703125" style="10" customWidth="1"/>
    <col min="2" max="2" width="9.140625" style="10"/>
    <col min="3" max="3" width="66.42578125" style="10" customWidth="1"/>
    <col min="4" max="4" width="28.5703125" style="10" customWidth="1"/>
    <col min="5" max="5" width="21.42578125" style="10" customWidth="1"/>
    <col min="6" max="6" width="48" style="10" customWidth="1"/>
    <col min="7" max="16384" width="9.140625" style="10"/>
  </cols>
  <sheetData>
    <row r="2" spans="2:6">
      <c r="E2" s="14" t="s">
        <v>72</v>
      </c>
    </row>
    <row r="3" spans="2:6">
      <c r="B3" s="219" t="s">
        <v>73</v>
      </c>
      <c r="C3" s="219"/>
      <c r="D3" s="219"/>
      <c r="E3" s="219"/>
    </row>
    <row r="4" spans="2:6" s="1" customFormat="1" ht="15.75" customHeight="1">
      <c r="B4" s="214" t="str">
        <f>'!'!B3</f>
        <v>за 2020 год</v>
      </c>
      <c r="C4" s="214"/>
      <c r="D4" s="214"/>
      <c r="E4" s="214"/>
    </row>
    <row r="5" spans="2:6" s="15" customFormat="1" ht="15.75">
      <c r="B5" s="209" t="str">
        <f>'!'!B2</f>
        <v>ООО "Череповецкая электросетевая компания"</v>
      </c>
      <c r="C5" s="209"/>
      <c r="D5" s="209"/>
      <c r="E5" s="209"/>
    </row>
    <row r="6" spans="2:6" s="15" customFormat="1">
      <c r="B6" s="212" t="s">
        <v>62</v>
      </c>
      <c r="C6" s="212"/>
      <c r="D6" s="212"/>
      <c r="E6" s="212"/>
    </row>
    <row r="7" spans="2:6" s="33" customFormat="1" ht="11.25">
      <c r="B7" s="211" t="s">
        <v>51</v>
      </c>
      <c r="C7" s="211"/>
      <c r="D7" s="211"/>
      <c r="E7" s="211"/>
    </row>
    <row r="8" spans="2:6" s="33" customFormat="1" ht="11.25">
      <c r="B8" s="39"/>
      <c r="C8" s="39"/>
      <c r="D8" s="39"/>
      <c r="E8" s="39"/>
    </row>
    <row r="9" spans="2:6" s="33" customFormat="1" ht="11.25">
      <c r="B9" s="39"/>
      <c r="C9" s="39"/>
      <c r="D9" s="39"/>
      <c r="E9" s="39"/>
    </row>
    <row r="10" spans="2:6" s="33" customFormat="1" ht="11.25">
      <c r="B10" s="39"/>
      <c r="C10" s="39"/>
      <c r="D10" s="39"/>
      <c r="E10" s="39"/>
    </row>
    <row r="11" spans="2:6">
      <c r="C11" s="11"/>
    </row>
    <row r="12" spans="2:6" ht="42.75">
      <c r="B12" s="29" t="s">
        <v>52</v>
      </c>
      <c r="C12" s="29" t="s">
        <v>2</v>
      </c>
      <c r="D12" s="29" t="s">
        <v>98</v>
      </c>
      <c r="E12" s="29" t="s">
        <v>0</v>
      </c>
    </row>
    <row r="13" spans="2:6" ht="41.25" customHeight="1">
      <c r="B13" s="35">
        <v>1</v>
      </c>
      <c r="C13" s="89" t="s">
        <v>67</v>
      </c>
      <c r="D13" s="37">
        <v>1</v>
      </c>
      <c r="E13" s="150" t="s">
        <v>1</v>
      </c>
      <c r="F13" s="75"/>
    </row>
    <row r="14" spans="2:6" ht="26.25" customHeight="1">
      <c r="B14" s="35">
        <v>2</v>
      </c>
      <c r="C14" s="89" t="s">
        <v>99</v>
      </c>
      <c r="D14" s="37" t="s">
        <v>8</v>
      </c>
      <c r="E14" s="150" t="s">
        <v>1</v>
      </c>
      <c r="F14" s="75"/>
    </row>
    <row r="15" spans="2:6" ht="40.5" customHeight="1">
      <c r="B15" s="35">
        <v>3</v>
      </c>
      <c r="C15" s="89" t="s">
        <v>100</v>
      </c>
      <c r="D15" s="37" t="s">
        <v>6</v>
      </c>
      <c r="E15" s="76">
        <f>'8.3'!E19</f>
        <v>1.781559633027523</v>
      </c>
      <c r="F15" s="75"/>
    </row>
    <row r="16" spans="2:6" ht="39" customHeight="1">
      <c r="B16" s="35">
        <v>4</v>
      </c>
      <c r="C16" s="89" t="s">
        <v>101</v>
      </c>
      <c r="D16" s="37" t="s">
        <v>7</v>
      </c>
      <c r="E16" s="76">
        <f>'8.3'!E20</f>
        <v>0.18119266055045871</v>
      </c>
      <c r="F16" s="75"/>
    </row>
    <row r="17" spans="2:6" ht="40.5" customHeight="1">
      <c r="B17" s="35">
        <v>5</v>
      </c>
      <c r="C17" s="89" t="s">
        <v>103</v>
      </c>
      <c r="D17" s="37" t="s">
        <v>5</v>
      </c>
      <c r="E17" s="76">
        <f>ROUND('3.1'!D16*0.5+'3.2'!D16*0.5,5)</f>
        <v>1</v>
      </c>
    </row>
    <row r="18" spans="2:6" ht="39.75" customHeight="1">
      <c r="B18" s="35">
        <v>6</v>
      </c>
      <c r="C18" s="89" t="s">
        <v>126</v>
      </c>
      <c r="D18" s="37" t="s">
        <v>15</v>
      </c>
      <c r="E18" s="152" t="s">
        <v>1</v>
      </c>
      <c r="F18" s="127"/>
    </row>
    <row r="19" spans="2:6" ht="37.5">
      <c r="B19" s="29">
        <v>7</v>
      </c>
      <c r="C19" s="32" t="s">
        <v>68</v>
      </c>
      <c r="D19" s="90" t="s">
        <v>104</v>
      </c>
      <c r="E19" s="154" t="s">
        <v>1</v>
      </c>
      <c r="F19" s="217"/>
    </row>
    <row r="20" spans="2:6" ht="34.5" customHeight="1">
      <c r="B20" s="29">
        <v>8</v>
      </c>
      <c r="C20" s="32" t="s">
        <v>105</v>
      </c>
      <c r="D20" s="90" t="s">
        <v>104</v>
      </c>
      <c r="E20" s="146">
        <v>1</v>
      </c>
      <c r="F20" s="217"/>
    </row>
    <row r="21" spans="2:6" ht="37.5">
      <c r="B21" s="29">
        <v>9</v>
      </c>
      <c r="C21" s="32" t="s">
        <v>106</v>
      </c>
      <c r="D21" s="90" t="s">
        <v>104</v>
      </c>
      <c r="E21" s="153" t="s">
        <v>1</v>
      </c>
      <c r="F21" s="218"/>
    </row>
    <row r="22" spans="2:6" ht="34.5" customHeight="1">
      <c r="B22" s="29">
        <v>10</v>
      </c>
      <c r="C22" s="32" t="s">
        <v>107</v>
      </c>
      <c r="D22" s="90" t="s">
        <v>104</v>
      </c>
      <c r="E22" s="153" t="s">
        <v>1</v>
      </c>
    </row>
    <row r="23" spans="2:6" ht="35.25" customHeight="1">
      <c r="B23" s="29">
        <v>11</v>
      </c>
      <c r="C23" s="32" t="s">
        <v>109</v>
      </c>
      <c r="D23" s="90" t="s">
        <v>108</v>
      </c>
      <c r="E23" s="146">
        <v>0.80291000000000001</v>
      </c>
    </row>
    <row r="24" spans="2:6" ht="36.75" customHeight="1">
      <c r="B24" s="29">
        <v>12</v>
      </c>
      <c r="C24" s="32" t="s">
        <v>110</v>
      </c>
      <c r="D24" s="90" t="s">
        <v>108</v>
      </c>
      <c r="E24" s="146">
        <v>0.35149999999999998</v>
      </c>
    </row>
    <row r="25" spans="2:6" ht="38.25" customHeight="1">
      <c r="B25" s="35">
        <v>13</v>
      </c>
      <c r="C25" s="44" t="s">
        <v>69</v>
      </c>
      <c r="D25" s="36" t="s">
        <v>111</v>
      </c>
      <c r="E25" s="150" t="s">
        <v>1</v>
      </c>
    </row>
    <row r="26" spans="2:6" ht="42" customHeight="1">
      <c r="B26" s="35">
        <v>14</v>
      </c>
      <c r="C26" s="44" t="s">
        <v>112</v>
      </c>
      <c r="D26" s="36" t="s">
        <v>111</v>
      </c>
      <c r="E26" s="35">
        <f>IF(AND(E15=0,E23=0),0,IF(E15&gt;=E23*(1+E33),-1,(IF(E15&lt;=E23*(1-E33),1,0))))</f>
        <v>-1</v>
      </c>
      <c r="F26" s="85"/>
    </row>
    <row r="27" spans="2:6" ht="42" customHeight="1">
      <c r="B27" s="35">
        <v>15</v>
      </c>
      <c r="C27" s="44" t="s">
        <v>113</v>
      </c>
      <c r="D27" s="36" t="s">
        <v>111</v>
      </c>
      <c r="E27" s="35">
        <f>IF(AND(E16=0,E24=0),0,IF(E16&gt;=E24*(1+E35),-1,(IF(E16&lt;=E24*(1-E35),1,0))))</f>
        <v>1</v>
      </c>
      <c r="F27" s="85"/>
    </row>
    <row r="28" spans="2:6" ht="56.25" customHeight="1">
      <c r="B28" s="35">
        <v>16</v>
      </c>
      <c r="C28" s="93" t="s">
        <v>86</v>
      </c>
      <c r="D28" s="36" t="s">
        <v>111</v>
      </c>
      <c r="E28" s="151" t="s">
        <v>1</v>
      </c>
    </row>
    <row r="29" spans="2:6" ht="46.5" customHeight="1">
      <c r="B29" s="35">
        <v>17</v>
      </c>
      <c r="C29" s="44" t="s">
        <v>70</v>
      </c>
      <c r="D29" s="36" t="s">
        <v>111</v>
      </c>
      <c r="E29" s="35">
        <f>IF(E17&gt;E20*(1+E34),-1,(IF(E17&lt;=E20*(1-E34),1,0)))</f>
        <v>0</v>
      </c>
      <c r="F29" s="85"/>
    </row>
    <row r="30" spans="2:6" ht="47.25" customHeight="1">
      <c r="B30" s="35">
        <v>18</v>
      </c>
      <c r="C30" s="44" t="s">
        <v>71</v>
      </c>
      <c r="D30" s="36" t="s">
        <v>111</v>
      </c>
      <c r="E30" s="150" t="s">
        <v>1</v>
      </c>
    </row>
    <row r="31" spans="2:6" ht="45" customHeight="1">
      <c r="B31" s="35">
        <v>19</v>
      </c>
      <c r="C31" s="44" t="s">
        <v>114</v>
      </c>
      <c r="D31" s="36" t="s">
        <v>111</v>
      </c>
      <c r="E31" s="135"/>
      <c r="F31" s="85" t="s">
        <v>181</v>
      </c>
    </row>
    <row r="32" spans="2:6" ht="56.25" customHeight="1"/>
    <row r="33" spans="2:6" ht="38.25" customHeight="1">
      <c r="C33" s="95" t="s">
        <v>199</v>
      </c>
      <c r="D33" s="149" t="s">
        <v>198</v>
      </c>
      <c r="E33" s="147">
        <v>0.3</v>
      </c>
      <c r="F33" s="85" t="s">
        <v>201</v>
      </c>
    </row>
    <row r="34" spans="2:6" ht="50.25" customHeight="1">
      <c r="C34" s="95" t="s">
        <v>127</v>
      </c>
      <c r="D34" s="149" t="s">
        <v>128</v>
      </c>
      <c r="E34" s="148">
        <v>0.3</v>
      </c>
    </row>
    <row r="35" spans="2:6" ht="46.5" customHeight="1">
      <c r="C35" s="95" t="s">
        <v>200</v>
      </c>
      <c r="D35" s="149" t="s">
        <v>198</v>
      </c>
      <c r="E35" s="147">
        <v>0.3</v>
      </c>
      <c r="F35" s="85" t="s">
        <v>201</v>
      </c>
    </row>
    <row r="36" spans="2:6" ht="13.5" customHeight="1"/>
    <row r="37" spans="2:6">
      <c r="C37" s="92" t="str">
        <f>'1.1'!C30</f>
        <v>Генеральный директор</v>
      </c>
      <c r="D37" s="10" t="str">
        <f>'1.1'!E30</f>
        <v>А.Л. Черняев</v>
      </c>
    </row>
    <row r="38" spans="2:6">
      <c r="B38" s="34"/>
      <c r="C38" s="127" t="s">
        <v>63</v>
      </c>
    </row>
    <row r="41" spans="2:6">
      <c r="B41" s="10" t="s">
        <v>202</v>
      </c>
    </row>
    <row r="43" spans="2:6">
      <c r="B43" s="10" t="s">
        <v>203</v>
      </c>
    </row>
  </sheetData>
  <mergeCells count="6">
    <mergeCell ref="F19:F21"/>
    <mergeCell ref="B3:E3"/>
    <mergeCell ref="B4:E4"/>
    <mergeCell ref="B5:E5"/>
    <mergeCell ref="B7:E7"/>
    <mergeCell ref="B6:E6"/>
  </mergeCells>
  <pageMargins left="0.78740157480314965" right="0.39370078740157483" top="0.39370078740157483" bottom="0.39370078740157483" header="0.31496062992125984" footer="0.31496062992125984"/>
  <pageSetup paperSize="9" scale="6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view="pageBreakPreview" topLeftCell="A10" zoomScaleNormal="55" zoomScaleSheetLayoutView="100" workbookViewId="0">
      <selection activeCell="E16" sqref="E16"/>
    </sheetView>
  </sheetViews>
  <sheetFormatPr defaultColWidth="9.140625" defaultRowHeight="14.25"/>
  <cols>
    <col min="1" max="1" width="5.28515625" style="10" customWidth="1"/>
    <col min="2" max="2" width="9.140625" style="10"/>
    <col min="3" max="3" width="62" style="10" customWidth="1"/>
    <col min="4" max="4" width="15.42578125" style="10" customWidth="1"/>
    <col min="5" max="5" width="13.85546875" style="10" customWidth="1"/>
    <col min="6" max="6" width="5.7109375" style="10" customWidth="1"/>
    <col min="7" max="7" width="73" style="10" customWidth="1"/>
    <col min="8" max="16384" width="9.140625" style="10"/>
  </cols>
  <sheetData>
    <row r="1" spans="2:7">
      <c r="E1" s="14" t="s">
        <v>60</v>
      </c>
      <c r="F1" s="14"/>
    </row>
    <row r="2" spans="2:7" ht="32.25" customHeight="1">
      <c r="B2" s="219" t="s">
        <v>61</v>
      </c>
      <c r="C2" s="219"/>
      <c r="D2" s="219"/>
      <c r="E2" s="219"/>
      <c r="F2" s="42"/>
    </row>
    <row r="3" spans="2:7" s="1" customFormat="1" ht="15.75">
      <c r="B3" s="214" t="str">
        <f>'!'!B3</f>
        <v>за 2020 год</v>
      </c>
      <c r="C3" s="214"/>
      <c r="D3" s="214"/>
      <c r="E3" s="214"/>
      <c r="F3" s="41"/>
    </row>
    <row r="4" spans="2:7" s="15" customFormat="1" ht="15.75">
      <c r="B4" s="209" t="str">
        <f>'!'!B2</f>
        <v>ООО "Череповецкая электросетевая компания"</v>
      </c>
      <c r="C4" s="209"/>
      <c r="D4" s="209"/>
      <c r="E4" s="209"/>
      <c r="F4" s="38"/>
    </row>
    <row r="5" spans="2:7" s="15" customFormat="1">
      <c r="B5" s="212" t="s">
        <v>62</v>
      </c>
      <c r="C5" s="212"/>
      <c r="D5" s="212"/>
      <c r="E5" s="212"/>
      <c r="F5" s="40"/>
    </row>
    <row r="6" spans="2:7" s="33" customFormat="1" ht="11.25">
      <c r="B6" s="211" t="s">
        <v>51</v>
      </c>
      <c r="C6" s="211"/>
      <c r="D6" s="211"/>
      <c r="E6" s="211"/>
      <c r="F6" s="39"/>
    </row>
    <row r="7" spans="2:7" s="33" customFormat="1" ht="11.25">
      <c r="B7" s="39"/>
      <c r="C7" s="39"/>
      <c r="D7" s="39"/>
      <c r="E7" s="39"/>
      <c r="F7" s="39"/>
    </row>
    <row r="8" spans="2:7" s="33" customFormat="1" ht="11.25">
      <c r="B8" s="39"/>
      <c r="C8" s="39"/>
      <c r="D8" s="39"/>
      <c r="E8" s="39"/>
      <c r="F8" s="39"/>
    </row>
    <row r="9" spans="2:7" s="33" customFormat="1" ht="11.25">
      <c r="B9" s="39"/>
      <c r="C9" s="39"/>
      <c r="D9" s="39"/>
      <c r="E9" s="39"/>
      <c r="F9" s="39"/>
    </row>
    <row r="11" spans="2:7" ht="42.75">
      <c r="B11" s="29" t="s">
        <v>52</v>
      </c>
      <c r="C11" s="29" t="s">
        <v>2</v>
      </c>
      <c r="D11" s="29" t="s">
        <v>115</v>
      </c>
      <c r="E11" s="29" t="s">
        <v>0</v>
      </c>
      <c r="F11" s="29"/>
      <c r="G11" s="31" t="s">
        <v>49</v>
      </c>
    </row>
    <row r="12" spans="2:7" ht="44.25">
      <c r="B12" s="31">
        <v>1</v>
      </c>
      <c r="C12" s="30" t="s">
        <v>117</v>
      </c>
      <c r="D12" s="31" t="s">
        <v>116</v>
      </c>
      <c r="E12" s="53" t="str">
        <f>'4.1'!E25</f>
        <v>-</v>
      </c>
      <c r="F12" s="29"/>
      <c r="G12" s="32" t="s">
        <v>120</v>
      </c>
    </row>
    <row r="13" spans="2:7" ht="44.25">
      <c r="B13" s="45">
        <v>2</v>
      </c>
      <c r="C13" s="30" t="s">
        <v>118</v>
      </c>
      <c r="D13" s="31" t="s">
        <v>116</v>
      </c>
      <c r="E13" s="53">
        <f>'4.1'!E26</f>
        <v>-1</v>
      </c>
      <c r="F13" s="46"/>
      <c r="G13" s="32" t="s">
        <v>56</v>
      </c>
    </row>
    <row r="14" spans="2:7" ht="44.25">
      <c r="B14" s="31">
        <v>3</v>
      </c>
      <c r="C14" s="30" t="s">
        <v>119</v>
      </c>
      <c r="D14" s="31" t="s">
        <v>116</v>
      </c>
      <c r="E14" s="53">
        <f>'4.1'!E27</f>
        <v>1</v>
      </c>
      <c r="F14" s="29"/>
      <c r="G14" s="32" t="s">
        <v>56</v>
      </c>
    </row>
    <row r="15" spans="2:7" ht="51.75">
      <c r="B15" s="31">
        <v>4</v>
      </c>
      <c r="C15" s="30" t="s">
        <v>121</v>
      </c>
      <c r="D15" s="31" t="s">
        <v>116</v>
      </c>
      <c r="E15" s="53" t="s">
        <v>102</v>
      </c>
      <c r="F15" s="29"/>
      <c r="G15" s="32" t="s">
        <v>120</v>
      </c>
    </row>
    <row r="16" spans="2:7" ht="51.75">
      <c r="B16" s="31">
        <v>5</v>
      </c>
      <c r="C16" s="30" t="s">
        <v>122</v>
      </c>
      <c r="D16" s="31" t="s">
        <v>116</v>
      </c>
      <c r="E16" s="53">
        <f>'4.1'!E29</f>
        <v>0</v>
      </c>
      <c r="F16" s="29"/>
      <c r="G16" s="32" t="s">
        <v>56</v>
      </c>
    </row>
    <row r="17" spans="2:7" ht="51.75">
      <c r="B17" s="45">
        <v>6</v>
      </c>
      <c r="C17" s="30" t="s">
        <v>123</v>
      </c>
      <c r="D17" s="31" t="s">
        <v>116</v>
      </c>
      <c r="E17" s="53" t="str">
        <f>'4.1'!E30</f>
        <v>-</v>
      </c>
      <c r="F17" s="94"/>
      <c r="G17" s="32" t="s">
        <v>56</v>
      </c>
    </row>
    <row r="18" spans="2:7" ht="51.75">
      <c r="B18" s="31">
        <v>7</v>
      </c>
      <c r="C18" s="30" t="s">
        <v>124</v>
      </c>
      <c r="D18" s="31" t="s">
        <v>116</v>
      </c>
      <c r="E18" s="53">
        <f>'4.1'!E31</f>
        <v>0</v>
      </c>
      <c r="F18" s="52"/>
      <c r="G18" s="32" t="s">
        <v>56</v>
      </c>
    </row>
    <row r="19" spans="2:7" ht="51.75">
      <c r="B19" s="31">
        <v>8</v>
      </c>
      <c r="C19" s="30" t="s">
        <v>74</v>
      </c>
      <c r="D19" s="31" t="s">
        <v>116</v>
      </c>
      <c r="E19" s="53">
        <f>0.3*E13+0.3*E14+0.3*E16+0.1*E18</f>
        <v>0</v>
      </c>
      <c r="F19" s="29"/>
      <c r="G19" s="32" t="s">
        <v>55</v>
      </c>
    </row>
    <row r="21" spans="2:7">
      <c r="B21" s="47"/>
      <c r="C21" s="48"/>
    </row>
    <row r="22" spans="2:7">
      <c r="C22" s="92" t="str">
        <f>'1.1'!C30</f>
        <v>Генеральный директор</v>
      </c>
      <c r="D22" s="10" t="str">
        <f>'1.1'!E30</f>
        <v>А.Л. Черняев</v>
      </c>
    </row>
    <row r="23" spans="2:7">
      <c r="B23" s="34"/>
      <c r="C23" s="127" t="s">
        <v>63</v>
      </c>
    </row>
    <row r="26" spans="2:7">
      <c r="B26" s="9" t="s">
        <v>89</v>
      </c>
    </row>
    <row r="27" spans="2:7">
      <c r="B27" s="51"/>
    </row>
    <row r="28" spans="2:7">
      <c r="B28" s="51" t="s">
        <v>87</v>
      </c>
    </row>
    <row r="29" spans="2:7">
      <c r="B29" s="51" t="s">
        <v>125</v>
      </c>
    </row>
    <row r="30" spans="2:7">
      <c r="B30" s="51"/>
    </row>
    <row r="31" spans="2:7">
      <c r="B31" s="51" t="s">
        <v>88</v>
      </c>
    </row>
    <row r="32" spans="2:7">
      <c r="B32" s="51">
        <f>2%*E19</f>
        <v>0</v>
      </c>
    </row>
  </sheetData>
  <mergeCells count="5">
    <mergeCell ref="B2:E2"/>
    <mergeCell ref="B3:E3"/>
    <mergeCell ref="B4:E4"/>
    <mergeCell ref="B5:E5"/>
    <mergeCell ref="B6:E6"/>
  </mergeCells>
  <pageMargins left="0.78740157480314965" right="0.39370078740157483" top="0.39370078740157483" bottom="0.39370078740157483" header="0.31496062992125984" footer="0.31496062992125984"/>
  <pageSetup paperSize="9" scale="8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F336"/>
  <sheetViews>
    <sheetView view="pageBreakPreview" topLeftCell="A16" zoomScale="70" zoomScaleSheetLayoutView="70" workbookViewId="0">
      <selection activeCell="A4" sqref="A4:AA10"/>
    </sheetView>
  </sheetViews>
  <sheetFormatPr defaultColWidth="9.140625" defaultRowHeight="12.75"/>
  <cols>
    <col min="1" max="1" width="7" style="78" customWidth="1"/>
    <col min="2" max="2" width="26.7109375" style="78" customWidth="1"/>
    <col min="3" max="3" width="5.5703125" style="78" customWidth="1"/>
    <col min="4" max="4" width="18.140625" style="78" customWidth="1"/>
    <col min="5" max="5" width="7.7109375" style="78" customWidth="1"/>
    <col min="6" max="6" width="18.42578125" style="78" customWidth="1"/>
    <col min="7" max="7" width="16.5703125" style="78" customWidth="1"/>
    <col min="8" max="8" width="6.5703125" style="78" bestFit="1" customWidth="1"/>
    <col min="9" max="9" width="8.7109375" style="78" customWidth="1"/>
    <col min="10" max="10" width="12.7109375" style="78" customWidth="1"/>
    <col min="11" max="11" width="8.85546875" style="78" customWidth="1"/>
    <col min="12" max="12" width="9.7109375" style="78" customWidth="1"/>
    <col min="13" max="21" width="7.5703125" style="78" bestFit="1" customWidth="1"/>
    <col min="22" max="22" width="13.140625" style="78" customWidth="1"/>
    <col min="23" max="23" width="17.140625" style="78" customWidth="1"/>
    <col min="24" max="24" width="10.140625" style="78" customWidth="1"/>
    <col min="25" max="25" width="12.140625" style="78" customWidth="1"/>
    <col min="26" max="26" width="8.42578125" style="78" customWidth="1"/>
    <col min="27" max="27" width="12.5703125" style="78" customWidth="1"/>
    <col min="28" max="28" width="11.7109375" style="77" customWidth="1"/>
    <col min="29" max="16384" width="9.140625" style="78"/>
  </cols>
  <sheetData>
    <row r="2" spans="1:32" ht="15" customHeight="1">
      <c r="A2" s="82" t="s">
        <v>97</v>
      </c>
      <c r="B2" s="83"/>
      <c r="C2" s="83"/>
      <c r="D2" s="83"/>
      <c r="E2" s="83"/>
      <c r="F2" s="83"/>
      <c r="G2" s="83"/>
      <c r="H2" s="83"/>
      <c r="I2" s="83"/>
      <c r="K2" s="83"/>
      <c r="L2" s="83"/>
      <c r="M2" s="84" t="str">
        <f>'!'!B4</f>
        <v>2020год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4" spans="1:32" ht="15" customHeight="1">
      <c r="A4" s="229" t="str">
        <f>'!'!B2</f>
        <v>ООО "Череповецкая электросетевая компания"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</row>
    <row r="5" spans="1:32">
      <c r="A5" s="231" t="s">
        <v>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</row>
    <row r="6" spans="1:32">
      <c r="AA6" s="157"/>
    </row>
    <row r="7" spans="1:32" ht="47.25" customHeight="1">
      <c r="A7" s="220" t="s">
        <v>160</v>
      </c>
      <c r="B7" s="221"/>
      <c r="C7" s="221"/>
      <c r="D7" s="221"/>
      <c r="E7" s="221"/>
      <c r="F7" s="221"/>
      <c r="G7" s="221"/>
      <c r="H7" s="221"/>
      <c r="I7" s="222"/>
      <c r="J7" s="220" t="s">
        <v>151</v>
      </c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2"/>
      <c r="W7" s="228" t="s">
        <v>142</v>
      </c>
      <c r="X7" s="220" t="s">
        <v>146</v>
      </c>
      <c r="Y7" s="221"/>
      <c r="Z7" s="222"/>
      <c r="AA7" s="228" t="s">
        <v>147</v>
      </c>
    </row>
    <row r="8" spans="1:32" ht="51.75" customHeight="1">
      <c r="A8" s="226" t="s">
        <v>152</v>
      </c>
      <c r="B8" s="226" t="s">
        <v>153</v>
      </c>
      <c r="C8" s="96"/>
      <c r="D8" s="223" t="s">
        <v>155</v>
      </c>
      <c r="E8" s="226" t="s">
        <v>156</v>
      </c>
      <c r="F8" s="226" t="s">
        <v>157</v>
      </c>
      <c r="G8" s="226" t="s">
        <v>158</v>
      </c>
      <c r="H8" s="226" t="s">
        <v>159</v>
      </c>
      <c r="I8" s="226" t="s">
        <v>4</v>
      </c>
      <c r="J8" s="228" t="s">
        <v>150</v>
      </c>
      <c r="K8" s="228" t="s">
        <v>149</v>
      </c>
      <c r="L8" s="228" t="s">
        <v>148</v>
      </c>
      <c r="M8" s="233" t="s">
        <v>129</v>
      </c>
      <c r="N8" s="234"/>
      <c r="O8" s="234"/>
      <c r="P8" s="234"/>
      <c r="Q8" s="234"/>
      <c r="R8" s="234"/>
      <c r="S8" s="234"/>
      <c r="T8" s="234"/>
      <c r="U8" s="234"/>
      <c r="V8" s="228" t="s">
        <v>141</v>
      </c>
      <c r="W8" s="226"/>
      <c r="X8" s="228" t="s">
        <v>143</v>
      </c>
      <c r="Y8" s="228" t="s">
        <v>144</v>
      </c>
      <c r="Z8" s="228" t="s">
        <v>145</v>
      </c>
      <c r="AA8" s="226"/>
    </row>
    <row r="9" spans="1:32" ht="57.75" customHeight="1">
      <c r="A9" s="226"/>
      <c r="B9" s="226"/>
      <c r="C9" s="96"/>
      <c r="D9" s="224"/>
      <c r="E9" s="226"/>
      <c r="F9" s="226"/>
      <c r="G9" s="226"/>
      <c r="H9" s="226"/>
      <c r="I9" s="226"/>
      <c r="J9" s="226"/>
      <c r="K9" s="226"/>
      <c r="L9" s="226"/>
      <c r="M9" s="223" t="s">
        <v>130</v>
      </c>
      <c r="N9" s="220" t="s">
        <v>131</v>
      </c>
      <c r="O9" s="221"/>
      <c r="P9" s="222"/>
      <c r="Q9" s="220" t="s">
        <v>135</v>
      </c>
      <c r="R9" s="221"/>
      <c r="S9" s="221"/>
      <c r="T9" s="222"/>
      <c r="U9" s="228" t="s">
        <v>140</v>
      </c>
      <c r="V9" s="226"/>
      <c r="W9" s="226"/>
      <c r="X9" s="226"/>
      <c r="Y9" s="226"/>
      <c r="Z9" s="226"/>
      <c r="AA9" s="226"/>
    </row>
    <row r="10" spans="1:32" ht="166.5" customHeight="1">
      <c r="A10" s="227"/>
      <c r="B10" s="227"/>
      <c r="C10" s="97" t="s">
        <v>154</v>
      </c>
      <c r="D10" s="225"/>
      <c r="E10" s="227"/>
      <c r="F10" s="227"/>
      <c r="G10" s="227"/>
      <c r="H10" s="227"/>
      <c r="I10" s="227"/>
      <c r="J10" s="227"/>
      <c r="K10" s="227"/>
      <c r="L10" s="227"/>
      <c r="M10" s="225"/>
      <c r="N10" s="79" t="s">
        <v>132</v>
      </c>
      <c r="O10" s="79" t="s">
        <v>133</v>
      </c>
      <c r="P10" s="79" t="s">
        <v>134</v>
      </c>
      <c r="Q10" s="99" t="s">
        <v>136</v>
      </c>
      <c r="R10" s="99" t="s">
        <v>137</v>
      </c>
      <c r="S10" s="99" t="s">
        <v>139</v>
      </c>
      <c r="T10" s="99" t="s">
        <v>138</v>
      </c>
      <c r="U10" s="227"/>
      <c r="V10" s="227"/>
      <c r="W10" s="227"/>
      <c r="X10" s="227"/>
      <c r="Y10" s="227"/>
      <c r="Z10" s="227"/>
      <c r="AA10" s="227"/>
    </row>
    <row r="11" spans="1:32" ht="12" customHeight="1">
      <c r="A11" s="98" t="s">
        <v>42</v>
      </c>
      <c r="B11" s="80" t="s">
        <v>6</v>
      </c>
      <c r="C11" s="80" t="s">
        <v>7</v>
      </c>
      <c r="D11" s="80" t="s">
        <v>8</v>
      </c>
      <c r="E11" s="80" t="s">
        <v>9</v>
      </c>
      <c r="F11" s="80" t="s">
        <v>10</v>
      </c>
      <c r="G11" s="80" t="s">
        <v>11</v>
      </c>
      <c r="H11" s="80" t="s">
        <v>12</v>
      </c>
      <c r="I11" s="80" t="s">
        <v>13</v>
      </c>
      <c r="J11" s="80" t="s">
        <v>14</v>
      </c>
      <c r="K11" s="80" t="s">
        <v>15</v>
      </c>
      <c r="L11" s="80" t="s">
        <v>5</v>
      </c>
      <c r="M11" s="80" t="s">
        <v>16</v>
      </c>
      <c r="N11" s="80" t="s">
        <v>17</v>
      </c>
      <c r="O11" s="80" t="s">
        <v>18</v>
      </c>
      <c r="P11" s="80" t="s">
        <v>19</v>
      </c>
      <c r="Q11" s="80" t="s">
        <v>20</v>
      </c>
      <c r="R11" s="80" t="s">
        <v>21</v>
      </c>
      <c r="S11" s="80" t="s">
        <v>22</v>
      </c>
      <c r="T11" s="80" t="s">
        <v>23</v>
      </c>
      <c r="U11" s="80" t="s">
        <v>24</v>
      </c>
      <c r="V11" s="80" t="s">
        <v>25</v>
      </c>
      <c r="W11" s="80" t="s">
        <v>26</v>
      </c>
      <c r="X11" s="80" t="s">
        <v>27</v>
      </c>
      <c r="Y11" s="80" t="s">
        <v>28</v>
      </c>
      <c r="Z11" s="80" t="s">
        <v>29</v>
      </c>
      <c r="AA11" s="80" t="s">
        <v>30</v>
      </c>
      <c r="AB11" s="81" t="s">
        <v>31</v>
      </c>
      <c r="AC11" s="88" t="s">
        <v>32</v>
      </c>
      <c r="AD11" s="108" t="s">
        <v>177</v>
      </c>
      <c r="AE11" s="108" t="s">
        <v>178</v>
      </c>
      <c r="AF11" s="123" t="s">
        <v>179</v>
      </c>
    </row>
    <row r="12" spans="1:32" s="172" customFormat="1" ht="45">
      <c r="A12" s="180">
        <v>1</v>
      </c>
      <c r="B12" s="180" t="s">
        <v>234</v>
      </c>
      <c r="C12" s="180" t="s">
        <v>208</v>
      </c>
      <c r="D12" s="180" t="s">
        <v>209</v>
      </c>
      <c r="E12" s="180" t="s">
        <v>210</v>
      </c>
      <c r="F12" s="180" t="s">
        <v>211</v>
      </c>
      <c r="G12" s="180" t="s">
        <v>212</v>
      </c>
      <c r="H12" s="180" t="s">
        <v>213</v>
      </c>
      <c r="I12" s="180">
        <v>31.58</v>
      </c>
      <c r="J12" s="180" t="s">
        <v>214</v>
      </c>
      <c r="K12" s="180">
        <v>0</v>
      </c>
      <c r="L12" s="180">
        <v>0</v>
      </c>
      <c r="M12" s="180">
        <v>6</v>
      </c>
      <c r="N12" s="180">
        <v>0</v>
      </c>
      <c r="O12" s="180">
        <v>0</v>
      </c>
      <c r="P12" s="180">
        <v>6</v>
      </c>
      <c r="Q12" s="180">
        <v>0</v>
      </c>
      <c r="R12" s="180">
        <v>0</v>
      </c>
      <c r="S12" s="180">
        <v>0</v>
      </c>
      <c r="T12" s="180">
        <v>6</v>
      </c>
      <c r="U12" s="180">
        <v>0</v>
      </c>
      <c r="V12" s="180">
        <v>30</v>
      </c>
      <c r="W12" s="180"/>
      <c r="X12" s="181" t="s">
        <v>215</v>
      </c>
      <c r="Y12" s="180" t="s">
        <v>216</v>
      </c>
      <c r="Z12" s="181" t="s">
        <v>217</v>
      </c>
      <c r="AA12" s="180">
        <v>1</v>
      </c>
      <c r="AB12" s="169">
        <f>IF(AND([8]="В",[27]=1),[9]*[13],0)</f>
        <v>189.48</v>
      </c>
      <c r="AC12" s="170">
        <f>IF(AND([8]="В",[27]=1),[13],0)</f>
        <v>6</v>
      </c>
      <c r="AD12" s="171">
        <f>IF([8]="П",[9]*[13],0)</f>
        <v>0</v>
      </c>
      <c r="AE12" s="171">
        <f>IF([8]="П",[13],0)</f>
        <v>0</v>
      </c>
      <c r="AF12" s="171">
        <f>IF(AND([8]="В",[27]=1),[9],0)</f>
        <v>31.58</v>
      </c>
    </row>
    <row r="13" spans="1:32" s="174" customFormat="1" ht="45">
      <c r="A13" s="180">
        <f>A12+1</f>
        <v>2</v>
      </c>
      <c r="B13" s="180" t="s">
        <v>234</v>
      </c>
      <c r="C13" s="180" t="s">
        <v>218</v>
      </c>
      <c r="D13" s="180" t="s">
        <v>219</v>
      </c>
      <c r="E13" s="180" t="s">
        <v>210</v>
      </c>
      <c r="F13" s="180" t="s">
        <v>220</v>
      </c>
      <c r="G13" s="180" t="s">
        <v>221</v>
      </c>
      <c r="H13" s="180" t="s">
        <v>213</v>
      </c>
      <c r="I13" s="180">
        <v>4.5</v>
      </c>
      <c r="J13" s="180" t="s">
        <v>222</v>
      </c>
      <c r="K13" s="180">
        <v>0</v>
      </c>
      <c r="L13" s="180">
        <v>0</v>
      </c>
      <c r="M13" s="180">
        <v>6</v>
      </c>
      <c r="N13" s="180">
        <v>0</v>
      </c>
      <c r="O13" s="180">
        <v>0</v>
      </c>
      <c r="P13" s="180">
        <v>6</v>
      </c>
      <c r="Q13" s="180">
        <v>0</v>
      </c>
      <c r="R13" s="180">
        <v>0</v>
      </c>
      <c r="S13" s="180">
        <v>0</v>
      </c>
      <c r="T13" s="180">
        <v>6</v>
      </c>
      <c r="U13" s="180">
        <v>0</v>
      </c>
      <c r="V13" s="180">
        <v>130</v>
      </c>
      <c r="W13" s="180"/>
      <c r="X13" s="182" t="s">
        <v>223</v>
      </c>
      <c r="Y13" s="181" t="s">
        <v>224</v>
      </c>
      <c r="Z13" s="181" t="s">
        <v>225</v>
      </c>
      <c r="AA13" s="180">
        <v>1</v>
      </c>
      <c r="AB13" s="173">
        <f>IF(AND([8]="В",[27]=1),[9]*[13],0)</f>
        <v>27</v>
      </c>
      <c r="AC13" s="170">
        <f>IF(AND([8]="В",[27]=1),[13],0)</f>
        <v>6</v>
      </c>
      <c r="AD13" s="171">
        <f>IF([8]="П",[9]*[13],0)</f>
        <v>0</v>
      </c>
      <c r="AE13" s="171">
        <f>IF([8]="П",[13],0)</f>
        <v>0</v>
      </c>
      <c r="AF13" s="171">
        <f>IF(AND([8]="В",[27]=1),[9],0)</f>
        <v>4.5</v>
      </c>
    </row>
    <row r="14" spans="1:32" s="174" customFormat="1" ht="105" customHeight="1">
      <c r="A14" s="180">
        <f t="shared" ref="A14:A48" si="0">A13+1</f>
        <v>3</v>
      </c>
      <c r="B14" s="180" t="s">
        <v>234</v>
      </c>
      <c r="C14" s="180" t="s">
        <v>226</v>
      </c>
      <c r="D14" s="180" t="s">
        <v>227</v>
      </c>
      <c r="E14" s="180" t="s">
        <v>210</v>
      </c>
      <c r="F14" s="180" t="s">
        <v>228</v>
      </c>
      <c r="G14" s="180" t="s">
        <v>229</v>
      </c>
      <c r="H14" s="180" t="s">
        <v>213</v>
      </c>
      <c r="I14" s="180">
        <v>3.58</v>
      </c>
      <c r="J14" s="180" t="s">
        <v>230</v>
      </c>
      <c r="K14" s="180">
        <v>0</v>
      </c>
      <c r="L14" s="180">
        <v>0</v>
      </c>
      <c r="M14" s="180">
        <v>6</v>
      </c>
      <c r="N14" s="180">
        <v>0</v>
      </c>
      <c r="O14" s="180">
        <v>0</v>
      </c>
      <c r="P14" s="180">
        <v>5</v>
      </c>
      <c r="Q14" s="180">
        <v>0</v>
      </c>
      <c r="R14" s="180">
        <v>0</v>
      </c>
      <c r="S14" s="180">
        <v>0</v>
      </c>
      <c r="T14" s="180">
        <v>5</v>
      </c>
      <c r="U14" s="180">
        <v>1</v>
      </c>
      <c r="V14" s="180">
        <v>28.7</v>
      </c>
      <c r="W14" s="180" t="s">
        <v>231</v>
      </c>
      <c r="X14" s="182" t="s">
        <v>232</v>
      </c>
      <c r="Y14" s="180" t="s">
        <v>233</v>
      </c>
      <c r="Z14" s="180"/>
      <c r="AA14" s="180">
        <v>0</v>
      </c>
      <c r="AB14" s="175">
        <f>IF(AND([8]="В",[27]=1),[9]*[13],0)</f>
        <v>0</v>
      </c>
      <c r="AC14" s="170">
        <f>IF(AND([8]="В",[27]=1),[13],0)</f>
        <v>0</v>
      </c>
      <c r="AD14" s="171">
        <f>IF([8]="П",[9]*[13],0)</f>
        <v>0</v>
      </c>
      <c r="AE14" s="171">
        <f>IF([8]="П",[13],0)</f>
        <v>0</v>
      </c>
      <c r="AF14" s="171">
        <f>IF(AND([8]="В",[27]=1),[9],0)</f>
        <v>0</v>
      </c>
    </row>
    <row r="15" spans="1:32" s="174" customFormat="1" ht="60">
      <c r="A15" s="180">
        <f t="shared" si="0"/>
        <v>4</v>
      </c>
      <c r="B15" s="180" t="s">
        <v>234</v>
      </c>
      <c r="C15" s="180" t="s">
        <v>226</v>
      </c>
      <c r="D15" s="180" t="s">
        <v>235</v>
      </c>
      <c r="E15" s="180" t="s">
        <v>210</v>
      </c>
      <c r="F15" s="180" t="s">
        <v>236</v>
      </c>
      <c r="G15" s="180" t="s">
        <v>237</v>
      </c>
      <c r="H15" s="180" t="s">
        <v>213</v>
      </c>
      <c r="I15" s="180">
        <v>4.53</v>
      </c>
      <c r="J15" s="180" t="s">
        <v>238</v>
      </c>
      <c r="K15" s="180"/>
      <c r="L15" s="180"/>
      <c r="M15" s="180">
        <v>6</v>
      </c>
      <c r="N15" s="180">
        <v>0</v>
      </c>
      <c r="O15" s="180">
        <v>0</v>
      </c>
      <c r="P15" s="180">
        <v>5</v>
      </c>
      <c r="Q15" s="180">
        <v>0</v>
      </c>
      <c r="R15" s="180">
        <v>0</v>
      </c>
      <c r="S15" s="180">
        <v>0</v>
      </c>
      <c r="T15" s="180">
        <v>5</v>
      </c>
      <c r="U15" s="180">
        <v>1</v>
      </c>
      <c r="V15" s="180">
        <v>43</v>
      </c>
      <c r="W15" s="180" t="s">
        <v>231</v>
      </c>
      <c r="X15" s="180" t="s">
        <v>239</v>
      </c>
      <c r="Y15" s="180" t="s">
        <v>233</v>
      </c>
      <c r="Z15" s="180"/>
      <c r="AA15" s="180">
        <v>0</v>
      </c>
      <c r="AB15" s="173">
        <f>IF(AND([8]="В",[27]=1),[9]*[13],0)</f>
        <v>0</v>
      </c>
      <c r="AC15" s="170">
        <f>IF(AND([8]="В",[27]=1),[13],0)</f>
        <v>0</v>
      </c>
      <c r="AD15" s="171">
        <f>IF([8]="П",[9]*[13],0)</f>
        <v>0</v>
      </c>
      <c r="AE15" s="171">
        <f>IF([8]="П",[13],0)</f>
        <v>0</v>
      </c>
      <c r="AF15" s="171">
        <f>IF(AND([8]="В",[27]=1),[9],0)</f>
        <v>0</v>
      </c>
    </row>
    <row r="16" spans="1:32" s="174" customFormat="1" ht="101.45" customHeight="1">
      <c r="A16" s="180">
        <f t="shared" si="0"/>
        <v>5</v>
      </c>
      <c r="B16" s="180" t="s">
        <v>234</v>
      </c>
      <c r="C16" s="180" t="s">
        <v>226</v>
      </c>
      <c r="D16" s="180" t="s">
        <v>240</v>
      </c>
      <c r="E16" s="180" t="s">
        <v>210</v>
      </c>
      <c r="F16" s="180" t="s">
        <v>241</v>
      </c>
      <c r="G16" s="180" t="s">
        <v>242</v>
      </c>
      <c r="H16" s="180" t="s">
        <v>213</v>
      </c>
      <c r="I16" s="180">
        <v>0.92</v>
      </c>
      <c r="J16" s="180" t="s">
        <v>243</v>
      </c>
      <c r="K16" s="180">
        <v>0</v>
      </c>
      <c r="L16" s="180">
        <v>0</v>
      </c>
      <c r="M16" s="180">
        <v>13</v>
      </c>
      <c r="N16" s="180">
        <v>0</v>
      </c>
      <c r="O16" s="180">
        <v>0</v>
      </c>
      <c r="P16" s="180">
        <v>12</v>
      </c>
      <c r="Q16" s="180">
        <v>0</v>
      </c>
      <c r="R16" s="180">
        <v>0</v>
      </c>
      <c r="S16" s="180">
        <v>0</v>
      </c>
      <c r="T16" s="180">
        <v>12</v>
      </c>
      <c r="U16" s="180">
        <v>1</v>
      </c>
      <c r="V16" s="180">
        <v>210</v>
      </c>
      <c r="W16" s="180" t="s">
        <v>231</v>
      </c>
      <c r="X16" s="180" t="s">
        <v>244</v>
      </c>
      <c r="Y16" s="180" t="s">
        <v>233</v>
      </c>
      <c r="Z16" s="180"/>
      <c r="AA16" s="180">
        <v>0</v>
      </c>
      <c r="AB16" s="173">
        <f>IF(AND([8]="В",[27]=1),[9]*[13],0)</f>
        <v>0</v>
      </c>
      <c r="AC16" s="170">
        <f>IF(AND([8]="В",[27]=1),[13],0)</f>
        <v>0</v>
      </c>
      <c r="AD16" s="171">
        <f>IF([8]="П",[9]*[13],0)</f>
        <v>0</v>
      </c>
      <c r="AE16" s="171">
        <f>IF([8]="П",[13],0)</f>
        <v>0</v>
      </c>
      <c r="AF16" s="171">
        <f>IF(AND([8]="В",[27]=1),[9],0)</f>
        <v>0</v>
      </c>
    </row>
    <row r="17" spans="1:32" s="174" customFormat="1" ht="48.6" customHeight="1">
      <c r="A17" s="180">
        <f t="shared" si="0"/>
        <v>6</v>
      </c>
      <c r="B17" s="180" t="s">
        <v>234</v>
      </c>
      <c r="C17" s="180" t="s">
        <v>226</v>
      </c>
      <c r="D17" s="180" t="s">
        <v>245</v>
      </c>
      <c r="E17" s="180" t="s">
        <v>210</v>
      </c>
      <c r="F17" s="180" t="s">
        <v>246</v>
      </c>
      <c r="G17" s="180" t="s">
        <v>247</v>
      </c>
      <c r="H17" s="180" t="s">
        <v>213</v>
      </c>
      <c r="I17" s="180">
        <v>7.57</v>
      </c>
      <c r="J17" s="180" t="s">
        <v>248</v>
      </c>
      <c r="K17" s="180">
        <v>0</v>
      </c>
      <c r="L17" s="180">
        <v>0</v>
      </c>
      <c r="M17" s="180">
        <v>33</v>
      </c>
      <c r="N17" s="180">
        <v>0</v>
      </c>
      <c r="O17" s="180">
        <v>0</v>
      </c>
      <c r="P17" s="180">
        <v>33</v>
      </c>
      <c r="Q17" s="180">
        <v>0</v>
      </c>
      <c r="R17" s="180">
        <v>0</v>
      </c>
      <c r="S17" s="180">
        <v>0</v>
      </c>
      <c r="T17" s="180">
        <v>33</v>
      </c>
      <c r="U17" s="180">
        <v>0</v>
      </c>
      <c r="V17" s="180">
        <v>69</v>
      </c>
      <c r="W17" s="180"/>
      <c r="X17" s="180" t="s">
        <v>249</v>
      </c>
      <c r="Y17" s="180" t="s">
        <v>250</v>
      </c>
      <c r="Z17" s="181" t="s">
        <v>251</v>
      </c>
      <c r="AA17" s="180">
        <v>0</v>
      </c>
      <c r="AB17" s="173">
        <f>IF(AND([8]="В",[27]=1),[9]*[13],0)</f>
        <v>0</v>
      </c>
      <c r="AC17" s="170">
        <f>IF(AND([8]="В",[27]=1),[13],0)</f>
        <v>0</v>
      </c>
      <c r="AD17" s="171">
        <f>IF([8]="П",[9]*[13],0)</f>
        <v>0</v>
      </c>
      <c r="AE17" s="171">
        <f>IF([8]="П",[13],0)</f>
        <v>0</v>
      </c>
      <c r="AF17" s="171">
        <f>IF(AND([8]="В",[27]=1),[9],0)</f>
        <v>0</v>
      </c>
    </row>
    <row r="18" spans="1:32" s="174" customFormat="1" ht="51" customHeight="1">
      <c r="A18" s="180">
        <f t="shared" si="0"/>
        <v>7</v>
      </c>
      <c r="B18" s="180" t="s">
        <v>234</v>
      </c>
      <c r="C18" s="180" t="s">
        <v>226</v>
      </c>
      <c r="D18" s="180" t="s">
        <v>252</v>
      </c>
      <c r="E18" s="180" t="s">
        <v>210</v>
      </c>
      <c r="F18" s="180" t="s">
        <v>253</v>
      </c>
      <c r="G18" s="180" t="s">
        <v>254</v>
      </c>
      <c r="H18" s="180" t="s">
        <v>213</v>
      </c>
      <c r="I18" s="180">
        <v>3.52</v>
      </c>
      <c r="J18" s="180" t="s">
        <v>255</v>
      </c>
      <c r="K18" s="180">
        <v>0</v>
      </c>
      <c r="L18" s="180">
        <v>0</v>
      </c>
      <c r="M18" s="180">
        <v>14</v>
      </c>
      <c r="N18" s="180">
        <v>0</v>
      </c>
      <c r="O18" s="180">
        <v>0</v>
      </c>
      <c r="P18" s="180">
        <v>13</v>
      </c>
      <c r="Q18" s="180">
        <v>0</v>
      </c>
      <c r="R18" s="180">
        <v>0</v>
      </c>
      <c r="S18" s="180">
        <v>0</v>
      </c>
      <c r="T18" s="180">
        <v>13</v>
      </c>
      <c r="U18" s="180">
        <v>1</v>
      </c>
      <c r="V18" s="180">
        <v>62.8</v>
      </c>
      <c r="W18" s="180" t="s">
        <v>231</v>
      </c>
      <c r="X18" s="182" t="s">
        <v>256</v>
      </c>
      <c r="Y18" s="180" t="s">
        <v>233</v>
      </c>
      <c r="Z18" s="180"/>
      <c r="AA18" s="180">
        <v>0</v>
      </c>
      <c r="AB18" s="173">
        <f>IF(AND([8]="В",[27]=1),[9]*[13],0)</f>
        <v>0</v>
      </c>
      <c r="AC18" s="170">
        <f>IF(AND([8]="В",[27]=1),[13],0)</f>
        <v>0</v>
      </c>
      <c r="AD18" s="171">
        <f>IF([8]="П",[9]*[13],0)</f>
        <v>0</v>
      </c>
      <c r="AE18" s="171">
        <f>IF([8]="П",[13],0)</f>
        <v>0</v>
      </c>
      <c r="AF18" s="171">
        <f>IF(AND([8]="В",[27]=1),[9],0)</f>
        <v>0</v>
      </c>
    </row>
    <row r="19" spans="1:32" s="174" customFormat="1" ht="30">
      <c r="A19" s="180">
        <f t="shared" si="0"/>
        <v>8</v>
      </c>
      <c r="B19" s="180" t="s">
        <v>234</v>
      </c>
      <c r="C19" s="180" t="s">
        <v>218</v>
      </c>
      <c r="D19" s="180" t="s">
        <v>257</v>
      </c>
      <c r="E19" s="180" t="s">
        <v>258</v>
      </c>
      <c r="F19" s="180" t="s">
        <v>259</v>
      </c>
      <c r="G19" s="180" t="s">
        <v>260</v>
      </c>
      <c r="H19" s="180" t="s">
        <v>213</v>
      </c>
      <c r="I19" s="180">
        <v>0.5</v>
      </c>
      <c r="J19" s="180" t="s">
        <v>261</v>
      </c>
      <c r="K19" s="180"/>
      <c r="L19" s="180"/>
      <c r="M19" s="180">
        <v>13</v>
      </c>
      <c r="N19" s="180">
        <v>0</v>
      </c>
      <c r="O19" s="180">
        <v>0</v>
      </c>
      <c r="P19" s="180">
        <v>13</v>
      </c>
      <c r="Q19" s="180">
        <v>0</v>
      </c>
      <c r="R19" s="180">
        <v>0</v>
      </c>
      <c r="S19" s="180">
        <v>0</v>
      </c>
      <c r="T19" s="180">
        <v>13</v>
      </c>
      <c r="U19" s="180">
        <v>0</v>
      </c>
      <c r="V19" s="180">
        <v>150</v>
      </c>
      <c r="W19" s="180"/>
      <c r="X19" s="182" t="s">
        <v>262</v>
      </c>
      <c r="Y19" s="181" t="s">
        <v>216</v>
      </c>
      <c r="Z19" s="181" t="s">
        <v>217</v>
      </c>
      <c r="AA19" s="180">
        <v>1</v>
      </c>
      <c r="AB19" s="173">
        <f>IF(AND([8]="В",[27]=1),[9]*[13],0)</f>
        <v>6.5</v>
      </c>
      <c r="AC19" s="170">
        <f>IF(AND([8]="В",[27]=1),[13],0)</f>
        <v>13</v>
      </c>
      <c r="AD19" s="171">
        <f>IF([8]="П",[9]*[13],0)</f>
        <v>0</v>
      </c>
      <c r="AE19" s="171">
        <f>IF([8]="П",[13],0)</f>
        <v>0</v>
      </c>
      <c r="AF19" s="171">
        <f>IF(AND([8]="В",[27]=1),[9],0)</f>
        <v>0.5</v>
      </c>
    </row>
    <row r="20" spans="1:32" s="174" customFormat="1" ht="30">
      <c r="A20" s="180">
        <f t="shared" si="0"/>
        <v>9</v>
      </c>
      <c r="B20" s="180" t="s">
        <v>234</v>
      </c>
      <c r="C20" s="180" t="s">
        <v>208</v>
      </c>
      <c r="D20" s="180" t="s">
        <v>263</v>
      </c>
      <c r="E20" s="180" t="s">
        <v>210</v>
      </c>
      <c r="F20" s="180" t="s">
        <v>264</v>
      </c>
      <c r="G20" s="180" t="s">
        <v>265</v>
      </c>
      <c r="H20" s="180" t="s">
        <v>213</v>
      </c>
      <c r="I20" s="180">
        <v>1.08</v>
      </c>
      <c r="J20" s="180" t="s">
        <v>266</v>
      </c>
      <c r="K20" s="180">
        <v>0</v>
      </c>
      <c r="L20" s="180">
        <v>0</v>
      </c>
      <c r="M20" s="180">
        <v>2</v>
      </c>
      <c r="N20" s="180">
        <v>0</v>
      </c>
      <c r="O20" s="180">
        <v>0</v>
      </c>
      <c r="P20" s="180">
        <v>2</v>
      </c>
      <c r="Q20" s="180">
        <v>0</v>
      </c>
      <c r="R20" s="180">
        <v>0</v>
      </c>
      <c r="S20" s="180">
        <v>0</v>
      </c>
      <c r="T20" s="180">
        <v>2</v>
      </c>
      <c r="U20" s="180">
        <v>0</v>
      </c>
      <c r="V20" s="180">
        <v>55</v>
      </c>
      <c r="W20" s="180"/>
      <c r="X20" s="182" t="s">
        <v>267</v>
      </c>
      <c r="Y20" s="180" t="s">
        <v>268</v>
      </c>
      <c r="Z20" s="181" t="s">
        <v>269</v>
      </c>
      <c r="AA20" s="180">
        <v>0</v>
      </c>
      <c r="AB20" s="173">
        <f>IF(AND([8]="В",[27]=1),[9]*[13],0)</f>
        <v>0</v>
      </c>
      <c r="AC20" s="170">
        <f>IF(AND([8]="В",[27]=1),[13],0)</f>
        <v>0</v>
      </c>
      <c r="AD20" s="171">
        <f>IF([8]="П",[9]*[13],0)</f>
        <v>0</v>
      </c>
      <c r="AE20" s="171">
        <f>IF([8]="П",[13],0)</f>
        <v>0</v>
      </c>
      <c r="AF20" s="171">
        <f>IF(AND([8]="В",[27]=1),[9],0)</f>
        <v>0</v>
      </c>
    </row>
    <row r="21" spans="1:32" s="174" customFormat="1" ht="107.45" customHeight="1">
      <c r="A21" s="180">
        <f t="shared" si="0"/>
        <v>10</v>
      </c>
      <c r="B21" s="180" t="s">
        <v>234</v>
      </c>
      <c r="C21" s="183" t="s">
        <v>226</v>
      </c>
      <c r="D21" s="183" t="s">
        <v>270</v>
      </c>
      <c r="E21" s="183" t="s">
        <v>210</v>
      </c>
      <c r="F21" s="183" t="s">
        <v>271</v>
      </c>
      <c r="G21" s="183" t="s">
        <v>272</v>
      </c>
      <c r="H21" s="183" t="s">
        <v>213</v>
      </c>
      <c r="I21" s="183">
        <v>1.95</v>
      </c>
      <c r="J21" s="183" t="s">
        <v>273</v>
      </c>
      <c r="K21" s="183">
        <v>0</v>
      </c>
      <c r="L21" s="183">
        <v>0</v>
      </c>
      <c r="M21" s="183">
        <v>10</v>
      </c>
      <c r="N21" s="183">
        <v>0</v>
      </c>
      <c r="O21" s="183">
        <v>0</v>
      </c>
      <c r="P21" s="183">
        <v>9</v>
      </c>
      <c r="Q21" s="183">
        <v>0</v>
      </c>
      <c r="R21" s="183">
        <v>0</v>
      </c>
      <c r="S21" s="183">
        <v>0</v>
      </c>
      <c r="T21" s="183">
        <v>9</v>
      </c>
      <c r="U21" s="183">
        <v>1</v>
      </c>
      <c r="V21" s="183">
        <v>56</v>
      </c>
      <c r="W21" s="183" t="s">
        <v>231</v>
      </c>
      <c r="X21" s="182" t="s">
        <v>274</v>
      </c>
      <c r="Y21" s="183" t="s">
        <v>233</v>
      </c>
      <c r="Z21" s="183"/>
      <c r="AA21" s="183">
        <v>0</v>
      </c>
      <c r="AB21" s="173">
        <f>IF(AND([8]="В",[27]=1),[9]*[13],0)</f>
        <v>0</v>
      </c>
      <c r="AC21" s="170">
        <f>IF(AND([8]="В",[27]=1),[13],0)</f>
        <v>0</v>
      </c>
      <c r="AD21" s="171">
        <f>IF([8]="П",[9]*[13],0)</f>
        <v>0</v>
      </c>
      <c r="AE21" s="171">
        <f>IF([8]="П",[13],0)</f>
        <v>0</v>
      </c>
      <c r="AF21" s="171">
        <f>IF(AND([8]="В",[27]=1),[9],0)</f>
        <v>0</v>
      </c>
    </row>
    <row r="22" spans="1:32" s="77" customFormat="1" ht="30">
      <c r="A22" s="180">
        <f t="shared" si="0"/>
        <v>11</v>
      </c>
      <c r="B22" s="180" t="s">
        <v>234</v>
      </c>
      <c r="C22" s="184" t="s">
        <v>218</v>
      </c>
      <c r="D22" s="184" t="s">
        <v>275</v>
      </c>
      <c r="E22" s="184" t="s">
        <v>210</v>
      </c>
      <c r="F22" s="184" t="s">
        <v>276</v>
      </c>
      <c r="G22" s="184" t="s">
        <v>277</v>
      </c>
      <c r="H22" s="184" t="s">
        <v>278</v>
      </c>
      <c r="I22" s="184">
        <v>2</v>
      </c>
      <c r="J22" s="184" t="s">
        <v>279</v>
      </c>
      <c r="K22" s="184">
        <v>0</v>
      </c>
      <c r="L22" s="184">
        <v>0</v>
      </c>
      <c r="M22" s="184">
        <v>1</v>
      </c>
      <c r="N22" s="184">
        <v>0</v>
      </c>
      <c r="O22" s="184">
        <v>0</v>
      </c>
      <c r="P22" s="184">
        <v>1</v>
      </c>
      <c r="Q22" s="184">
        <v>0</v>
      </c>
      <c r="R22" s="184">
        <v>0</v>
      </c>
      <c r="S22" s="184">
        <v>0</v>
      </c>
      <c r="T22" s="184">
        <v>1</v>
      </c>
      <c r="U22" s="184">
        <v>0</v>
      </c>
      <c r="V22" s="184">
        <v>18</v>
      </c>
      <c r="W22" s="184"/>
      <c r="X22" s="184"/>
      <c r="Y22" s="184"/>
      <c r="Z22" s="184"/>
      <c r="AA22" s="184">
        <v>1</v>
      </c>
      <c r="AB22" s="100">
        <f>IF(AND([8]="В",[27]=1),[9]*[13],0)</f>
        <v>0</v>
      </c>
      <c r="AC22" s="109">
        <f>IF(AND([8]="В",[27]=1),[13],0)</f>
        <v>0</v>
      </c>
      <c r="AD22" s="110">
        <f>IF([8]="П",[9]*[13],0)</f>
        <v>2</v>
      </c>
      <c r="AE22" s="110">
        <f>IF([8]="П",[13],0)</f>
        <v>1</v>
      </c>
      <c r="AF22" s="124">
        <f>IF(AND([8]="В",[27]=1),[9],0)</f>
        <v>0</v>
      </c>
    </row>
    <row r="23" spans="1:32" s="77" customFormat="1" ht="30">
      <c r="A23" s="180">
        <f t="shared" si="0"/>
        <v>12</v>
      </c>
      <c r="B23" s="180" t="s">
        <v>234</v>
      </c>
      <c r="C23" s="184" t="s">
        <v>218</v>
      </c>
      <c r="D23" s="184" t="s">
        <v>280</v>
      </c>
      <c r="E23" s="184" t="s">
        <v>210</v>
      </c>
      <c r="F23" s="184" t="s">
        <v>276</v>
      </c>
      <c r="G23" s="184" t="s">
        <v>277</v>
      </c>
      <c r="H23" s="184" t="s">
        <v>278</v>
      </c>
      <c r="I23" s="184">
        <v>2</v>
      </c>
      <c r="J23" s="184" t="s">
        <v>281</v>
      </c>
      <c r="K23" s="184">
        <v>0</v>
      </c>
      <c r="L23" s="184">
        <v>0</v>
      </c>
      <c r="M23" s="184">
        <v>2</v>
      </c>
      <c r="N23" s="184">
        <v>0</v>
      </c>
      <c r="O23" s="184">
        <v>0</v>
      </c>
      <c r="P23" s="184">
        <v>2</v>
      </c>
      <c r="Q23" s="184">
        <v>0</v>
      </c>
      <c r="R23" s="184">
        <v>0</v>
      </c>
      <c r="S23" s="184">
        <v>0</v>
      </c>
      <c r="T23" s="184">
        <v>2</v>
      </c>
      <c r="U23" s="184">
        <v>0</v>
      </c>
      <c r="V23" s="184">
        <v>1.6</v>
      </c>
      <c r="W23" s="184"/>
      <c r="X23" s="184"/>
      <c r="Y23" s="184"/>
      <c r="Z23" s="184"/>
      <c r="AA23" s="184">
        <v>1</v>
      </c>
      <c r="AB23" s="100">
        <f>IF(AND([8]="В",[27]=1),[9]*[13],0)</f>
        <v>0</v>
      </c>
      <c r="AC23" s="109">
        <f>IF(AND([8]="В",[27]=1),[13],0)</f>
        <v>0</v>
      </c>
      <c r="AD23" s="110">
        <f>IF([8]="П",[9]*[13],0)</f>
        <v>4</v>
      </c>
      <c r="AE23" s="110">
        <f>IF([8]="П",[13],0)</f>
        <v>2</v>
      </c>
      <c r="AF23" s="124">
        <f>IF(AND([8]="В",[27]=1),[9],0)</f>
        <v>0</v>
      </c>
    </row>
    <row r="24" spans="1:32" s="77" customFormat="1" ht="30">
      <c r="A24" s="180">
        <f t="shared" si="0"/>
        <v>13</v>
      </c>
      <c r="B24" s="180" t="s">
        <v>234</v>
      </c>
      <c r="C24" s="184" t="s">
        <v>218</v>
      </c>
      <c r="D24" s="184" t="s">
        <v>282</v>
      </c>
      <c r="E24" s="184" t="s">
        <v>210</v>
      </c>
      <c r="F24" s="184" t="s">
        <v>283</v>
      </c>
      <c r="G24" s="184" t="s">
        <v>284</v>
      </c>
      <c r="H24" s="184" t="s">
        <v>278</v>
      </c>
      <c r="I24" s="184">
        <v>2</v>
      </c>
      <c r="J24" s="184" t="s">
        <v>285</v>
      </c>
      <c r="K24" s="184">
        <v>0</v>
      </c>
      <c r="L24" s="184">
        <v>0</v>
      </c>
      <c r="M24" s="184">
        <v>2</v>
      </c>
      <c r="N24" s="184">
        <v>0</v>
      </c>
      <c r="O24" s="184">
        <v>0</v>
      </c>
      <c r="P24" s="184">
        <v>2</v>
      </c>
      <c r="Q24" s="184">
        <v>0</v>
      </c>
      <c r="R24" s="184">
        <v>0</v>
      </c>
      <c r="S24" s="184">
        <v>0</v>
      </c>
      <c r="T24" s="184">
        <v>2</v>
      </c>
      <c r="U24" s="184">
        <v>0</v>
      </c>
      <c r="V24" s="184">
        <v>1.6</v>
      </c>
      <c r="W24" s="184"/>
      <c r="X24" s="184"/>
      <c r="Y24" s="184"/>
      <c r="Z24" s="184"/>
      <c r="AA24" s="184">
        <v>1</v>
      </c>
      <c r="AB24" s="100">
        <f>IF(AND([8]="В",[27]=1),[9]*[13],0)</f>
        <v>0</v>
      </c>
      <c r="AC24" s="109">
        <f>IF(AND([8]="В",[27]=1),[13],0)</f>
        <v>0</v>
      </c>
      <c r="AD24" s="110">
        <f>IF([8]="П",[9]*[13],0)</f>
        <v>4</v>
      </c>
      <c r="AE24" s="110">
        <f>IF([8]="П",[13],0)</f>
        <v>2</v>
      </c>
      <c r="AF24" s="124">
        <f>IF(AND([8]="В",[27]=1),[9],0)</f>
        <v>0</v>
      </c>
    </row>
    <row r="25" spans="1:32" s="77" customFormat="1" ht="30">
      <c r="A25" s="180">
        <f t="shared" si="0"/>
        <v>14</v>
      </c>
      <c r="B25" s="180" t="s">
        <v>234</v>
      </c>
      <c r="C25" s="184" t="s">
        <v>218</v>
      </c>
      <c r="D25" s="184" t="s">
        <v>286</v>
      </c>
      <c r="E25" s="184" t="s">
        <v>210</v>
      </c>
      <c r="F25" s="184" t="s">
        <v>283</v>
      </c>
      <c r="G25" s="184" t="s">
        <v>284</v>
      </c>
      <c r="H25" s="184" t="s">
        <v>278</v>
      </c>
      <c r="I25" s="184">
        <v>2</v>
      </c>
      <c r="J25" s="184" t="s">
        <v>287</v>
      </c>
      <c r="K25" s="184">
        <v>0</v>
      </c>
      <c r="L25" s="184">
        <v>0</v>
      </c>
      <c r="M25" s="184">
        <v>1</v>
      </c>
      <c r="N25" s="184">
        <v>0</v>
      </c>
      <c r="O25" s="184">
        <v>0</v>
      </c>
      <c r="P25" s="184">
        <v>1</v>
      </c>
      <c r="Q25" s="184">
        <v>0</v>
      </c>
      <c r="R25" s="184">
        <v>0</v>
      </c>
      <c r="S25" s="184">
        <v>0</v>
      </c>
      <c r="T25" s="184">
        <v>1</v>
      </c>
      <c r="U25" s="184">
        <v>0</v>
      </c>
      <c r="V25" s="184">
        <v>1</v>
      </c>
      <c r="W25" s="184"/>
      <c r="X25" s="184"/>
      <c r="Y25" s="184"/>
      <c r="Z25" s="184"/>
      <c r="AA25" s="184">
        <v>1</v>
      </c>
      <c r="AB25" s="100">
        <f>IF(AND([8]="В",[27]=1),[9]*[13],0)</f>
        <v>0</v>
      </c>
      <c r="AC25" s="109">
        <f>IF(AND([8]="В",[27]=1),[13],0)</f>
        <v>0</v>
      </c>
      <c r="AD25" s="110">
        <f>IF([8]="П",[9]*[13],0)</f>
        <v>2</v>
      </c>
      <c r="AE25" s="110">
        <f>IF([8]="П",[13],0)</f>
        <v>1</v>
      </c>
      <c r="AF25" s="124">
        <f>IF(AND([8]="В",[27]=1),[9],0)</f>
        <v>0</v>
      </c>
    </row>
    <row r="26" spans="1:32" s="174" customFormat="1" ht="30">
      <c r="A26" s="180">
        <f t="shared" si="0"/>
        <v>15</v>
      </c>
      <c r="B26" s="180" t="s">
        <v>234</v>
      </c>
      <c r="C26" s="180" t="s">
        <v>218</v>
      </c>
      <c r="D26" s="180" t="s">
        <v>288</v>
      </c>
      <c r="E26" s="180" t="s">
        <v>258</v>
      </c>
      <c r="F26" s="180" t="s">
        <v>289</v>
      </c>
      <c r="G26" s="180" t="s">
        <v>290</v>
      </c>
      <c r="H26" s="180" t="s">
        <v>213</v>
      </c>
      <c r="I26" s="180">
        <v>0.5</v>
      </c>
      <c r="J26" s="180" t="s">
        <v>291</v>
      </c>
      <c r="K26" s="180"/>
      <c r="L26" s="180"/>
      <c r="M26" s="180">
        <v>6</v>
      </c>
      <c r="N26" s="180">
        <v>0</v>
      </c>
      <c r="O26" s="180">
        <v>0</v>
      </c>
      <c r="P26" s="180">
        <v>6</v>
      </c>
      <c r="Q26" s="180">
        <v>0</v>
      </c>
      <c r="R26" s="180">
        <v>0</v>
      </c>
      <c r="S26" s="180">
        <v>0</v>
      </c>
      <c r="T26" s="180">
        <v>6</v>
      </c>
      <c r="U26" s="180">
        <v>0</v>
      </c>
      <c r="V26" s="180">
        <v>139</v>
      </c>
      <c r="W26" s="180"/>
      <c r="X26" s="182" t="s">
        <v>292</v>
      </c>
      <c r="Y26" s="181" t="s">
        <v>293</v>
      </c>
      <c r="Z26" s="181" t="s">
        <v>294</v>
      </c>
      <c r="AA26" s="180">
        <v>0</v>
      </c>
      <c r="AB26" s="173">
        <f>IF(AND([8]="В",[27]=1),[9]*[13],0)</f>
        <v>0</v>
      </c>
      <c r="AC26" s="170">
        <f>IF(AND([8]="В",[27]=1),[13],0)</f>
        <v>0</v>
      </c>
      <c r="AD26" s="171">
        <f>IF([8]="П",[9]*[13],0)</f>
        <v>0</v>
      </c>
      <c r="AE26" s="171">
        <f>IF([8]="П",[13],0)</f>
        <v>0</v>
      </c>
      <c r="AF26" s="171">
        <f>IF(AND([8]="В",[27]=1),[9],0)</f>
        <v>0</v>
      </c>
    </row>
    <row r="27" spans="1:32" s="174" customFormat="1" ht="78.599999999999994" customHeight="1">
      <c r="A27" s="180">
        <f t="shared" si="0"/>
        <v>16</v>
      </c>
      <c r="B27" s="180" t="s">
        <v>234</v>
      </c>
      <c r="C27" s="180" t="s">
        <v>218</v>
      </c>
      <c r="D27" s="180" t="s">
        <v>295</v>
      </c>
      <c r="E27" s="180" t="s">
        <v>210</v>
      </c>
      <c r="F27" s="180" t="s">
        <v>296</v>
      </c>
      <c r="G27" s="180" t="s">
        <v>297</v>
      </c>
      <c r="H27" s="180" t="s">
        <v>213</v>
      </c>
      <c r="I27" s="180">
        <v>0.45</v>
      </c>
      <c r="J27" s="180" t="s">
        <v>298</v>
      </c>
      <c r="K27" s="180">
        <v>0</v>
      </c>
      <c r="L27" s="180">
        <v>0</v>
      </c>
      <c r="M27" s="180">
        <v>17</v>
      </c>
      <c r="N27" s="180">
        <v>0</v>
      </c>
      <c r="O27" s="180">
        <v>0</v>
      </c>
      <c r="P27" s="180">
        <v>17</v>
      </c>
      <c r="Q27" s="180">
        <v>0</v>
      </c>
      <c r="R27" s="180">
        <v>0</v>
      </c>
      <c r="S27" s="180">
        <v>2</v>
      </c>
      <c r="T27" s="180">
        <v>15</v>
      </c>
      <c r="U27" s="180">
        <v>0</v>
      </c>
      <c r="V27" s="180">
        <v>822</v>
      </c>
      <c r="W27" s="180"/>
      <c r="X27" s="182" t="s">
        <v>299</v>
      </c>
      <c r="Y27" s="181" t="s">
        <v>300</v>
      </c>
      <c r="Z27" s="181" t="s">
        <v>301</v>
      </c>
      <c r="AA27" s="180">
        <v>1</v>
      </c>
      <c r="AB27" s="173">
        <f>IF(AND([8]="В",[27]=1),[9]*[13],0)</f>
        <v>7.65</v>
      </c>
      <c r="AC27" s="170">
        <f>IF(AND([8]="В",[27]=1),[13],0)</f>
        <v>17</v>
      </c>
      <c r="AD27" s="171">
        <f>IF([8]="П",[9]*[13],0)</f>
        <v>0</v>
      </c>
      <c r="AE27" s="171">
        <f>IF([8]="П",[13],0)</f>
        <v>0</v>
      </c>
      <c r="AF27" s="171">
        <f>IF(AND([8]="В",[27]=1),[9],0)</f>
        <v>0.45</v>
      </c>
    </row>
    <row r="28" spans="1:32" s="174" customFormat="1" ht="45">
      <c r="A28" s="180">
        <f t="shared" si="0"/>
        <v>17</v>
      </c>
      <c r="B28" s="180" t="s">
        <v>234</v>
      </c>
      <c r="C28" s="180" t="s">
        <v>302</v>
      </c>
      <c r="D28" s="180" t="s">
        <v>303</v>
      </c>
      <c r="E28" s="180" t="s">
        <v>210</v>
      </c>
      <c r="F28" s="180" t="s">
        <v>304</v>
      </c>
      <c r="G28" s="180" t="s">
        <v>305</v>
      </c>
      <c r="H28" s="180" t="s">
        <v>213</v>
      </c>
      <c r="I28" s="180">
        <v>0.68</v>
      </c>
      <c r="J28" s="180" t="s">
        <v>306</v>
      </c>
      <c r="K28" s="180">
        <v>0</v>
      </c>
      <c r="L28" s="180">
        <v>0</v>
      </c>
      <c r="M28" s="180">
        <v>29</v>
      </c>
      <c r="N28" s="180">
        <v>0</v>
      </c>
      <c r="O28" s="180">
        <v>0</v>
      </c>
      <c r="P28" s="180">
        <v>29</v>
      </c>
      <c r="Q28" s="180">
        <v>0</v>
      </c>
      <c r="R28" s="180">
        <v>0</v>
      </c>
      <c r="S28" s="180">
        <v>0</v>
      </c>
      <c r="T28" s="180">
        <v>29</v>
      </c>
      <c r="U28" s="180">
        <v>0</v>
      </c>
      <c r="V28" s="180">
        <v>376</v>
      </c>
      <c r="W28" s="180"/>
      <c r="X28" s="180" t="s">
        <v>307</v>
      </c>
      <c r="Y28" s="180" t="s">
        <v>308</v>
      </c>
      <c r="Z28" s="180"/>
      <c r="AA28" s="180">
        <v>0</v>
      </c>
      <c r="AB28" s="173">
        <f>IF(AND([8]="В",[27]=1),[9]*[13],0)</f>
        <v>0</v>
      </c>
      <c r="AC28" s="170">
        <f>IF(AND([8]="В",[27]=1),[13],0)</f>
        <v>0</v>
      </c>
      <c r="AD28" s="171">
        <f>IF([8]="П",[9]*[13],0)</f>
        <v>0</v>
      </c>
      <c r="AE28" s="171">
        <f>IF([8]="П",[13],0)</f>
        <v>0</v>
      </c>
      <c r="AF28" s="171">
        <f>IF(AND([8]="В",[27]=1),[9],0)</f>
        <v>0</v>
      </c>
    </row>
    <row r="29" spans="1:32" s="174" customFormat="1" ht="30">
      <c r="A29" s="180">
        <f t="shared" si="0"/>
        <v>18</v>
      </c>
      <c r="B29" s="180" t="s">
        <v>234</v>
      </c>
      <c r="C29" s="180" t="s">
        <v>218</v>
      </c>
      <c r="D29" s="180" t="s">
        <v>309</v>
      </c>
      <c r="E29" s="180" t="s">
        <v>258</v>
      </c>
      <c r="F29" s="180" t="s">
        <v>310</v>
      </c>
      <c r="G29" s="180" t="s">
        <v>311</v>
      </c>
      <c r="H29" s="180" t="s">
        <v>213</v>
      </c>
      <c r="I29" s="180">
        <v>2.83</v>
      </c>
      <c r="J29" s="180" t="s">
        <v>312</v>
      </c>
      <c r="K29" s="180">
        <v>0</v>
      </c>
      <c r="L29" s="180">
        <v>0</v>
      </c>
      <c r="M29" s="180">
        <v>3</v>
      </c>
      <c r="N29" s="180">
        <v>0</v>
      </c>
      <c r="O29" s="180">
        <v>0</v>
      </c>
      <c r="P29" s="180">
        <v>3</v>
      </c>
      <c r="Q29" s="180">
        <v>0</v>
      </c>
      <c r="R29" s="180">
        <v>0</v>
      </c>
      <c r="S29" s="180">
        <v>0</v>
      </c>
      <c r="T29" s="180">
        <v>3</v>
      </c>
      <c r="U29" s="180">
        <v>0</v>
      </c>
      <c r="V29" s="180">
        <v>30</v>
      </c>
      <c r="W29" s="180"/>
      <c r="X29" s="180" t="s">
        <v>313</v>
      </c>
      <c r="Y29" s="180" t="s">
        <v>314</v>
      </c>
      <c r="Z29" s="181" t="s">
        <v>251</v>
      </c>
      <c r="AA29" s="180">
        <v>0</v>
      </c>
      <c r="AB29" s="173">
        <f>IF(AND([8]="В",[27]=1),[9]*[13],0)</f>
        <v>0</v>
      </c>
      <c r="AC29" s="170">
        <f>IF(AND([8]="В",[27]=1),[13],0)</f>
        <v>0</v>
      </c>
      <c r="AD29" s="171">
        <f>IF([8]="П",[9]*[13],0)</f>
        <v>0</v>
      </c>
      <c r="AE29" s="171">
        <f>IF([8]="П",[13],0)</f>
        <v>0</v>
      </c>
      <c r="AF29" s="171">
        <f>IF(AND([8]="В",[27]=1),[9],0)</f>
        <v>0</v>
      </c>
    </row>
    <row r="30" spans="1:32" s="174" customFormat="1" ht="37.9" customHeight="1">
      <c r="A30" s="180">
        <f t="shared" si="0"/>
        <v>19</v>
      </c>
      <c r="B30" s="180" t="s">
        <v>234</v>
      </c>
      <c r="C30" s="180" t="s">
        <v>218</v>
      </c>
      <c r="D30" s="180" t="s">
        <v>315</v>
      </c>
      <c r="E30" s="180" t="s">
        <v>258</v>
      </c>
      <c r="F30" s="180" t="s">
        <v>316</v>
      </c>
      <c r="G30" s="180" t="s">
        <v>317</v>
      </c>
      <c r="H30" s="180" t="s">
        <v>213</v>
      </c>
      <c r="I30" s="180">
        <v>1.1659999999999999</v>
      </c>
      <c r="J30" s="180" t="s">
        <v>318</v>
      </c>
      <c r="K30" s="180">
        <v>0</v>
      </c>
      <c r="L30" s="180">
        <v>0</v>
      </c>
      <c r="M30" s="180">
        <v>5</v>
      </c>
      <c r="N30" s="180">
        <v>0</v>
      </c>
      <c r="O30" s="180">
        <v>0</v>
      </c>
      <c r="P30" s="180">
        <v>5</v>
      </c>
      <c r="Q30" s="180">
        <v>0</v>
      </c>
      <c r="R30" s="180">
        <v>0</v>
      </c>
      <c r="S30" s="180">
        <v>0</v>
      </c>
      <c r="T30" s="180">
        <v>5</v>
      </c>
      <c r="U30" s="180">
        <v>0</v>
      </c>
      <c r="V30" s="180">
        <v>82.4</v>
      </c>
      <c r="W30" s="180"/>
      <c r="X30" s="180" t="s">
        <v>319</v>
      </c>
      <c r="Y30" s="185" t="s">
        <v>224</v>
      </c>
      <c r="Z30" s="181" t="s">
        <v>294</v>
      </c>
      <c r="AA30" s="180">
        <v>1</v>
      </c>
      <c r="AB30" s="173">
        <f>IF(AND([8]="В",[27]=1),[9]*[13],0)</f>
        <v>5.83</v>
      </c>
      <c r="AC30" s="170">
        <f>IF(AND([8]="В",[27]=1),[13],0)</f>
        <v>5</v>
      </c>
      <c r="AD30" s="171">
        <f>IF([8]="П",[9]*[13],0)</f>
        <v>0</v>
      </c>
      <c r="AE30" s="171">
        <f>IF([8]="П",[13],0)</f>
        <v>0</v>
      </c>
      <c r="AF30" s="171">
        <f>IF(AND([8]="В",[27]=1),[9],0)</f>
        <v>1.1659999999999999</v>
      </c>
    </row>
    <row r="31" spans="1:32" s="174" customFormat="1" ht="91.9" customHeight="1">
      <c r="A31" s="180">
        <f t="shared" si="0"/>
        <v>20</v>
      </c>
      <c r="B31" s="180" t="s">
        <v>234</v>
      </c>
      <c r="C31" s="183" t="s">
        <v>226</v>
      </c>
      <c r="D31" s="183" t="s">
        <v>320</v>
      </c>
      <c r="E31" s="183" t="s">
        <v>210</v>
      </c>
      <c r="F31" s="183" t="s">
        <v>321</v>
      </c>
      <c r="G31" s="186" t="s">
        <v>322</v>
      </c>
      <c r="H31" s="183" t="s">
        <v>213</v>
      </c>
      <c r="I31" s="183">
        <v>23.5</v>
      </c>
      <c r="J31" s="186" t="s">
        <v>323</v>
      </c>
      <c r="K31" s="183">
        <v>0</v>
      </c>
      <c r="L31" s="183">
        <v>0</v>
      </c>
      <c r="M31" s="183">
        <v>22</v>
      </c>
      <c r="N31" s="183">
        <v>0</v>
      </c>
      <c r="O31" s="183">
        <v>0</v>
      </c>
      <c r="P31" s="183">
        <v>22</v>
      </c>
      <c r="Q31" s="183">
        <v>0</v>
      </c>
      <c r="R31" s="183">
        <v>0</v>
      </c>
      <c r="S31" s="183">
        <v>0</v>
      </c>
      <c r="T31" s="183">
        <v>22</v>
      </c>
      <c r="U31" s="183">
        <v>0</v>
      </c>
      <c r="V31" s="183">
        <v>10</v>
      </c>
      <c r="W31" s="183"/>
      <c r="X31" s="186" t="s">
        <v>324</v>
      </c>
      <c r="Y31" s="186" t="s">
        <v>300</v>
      </c>
      <c r="Z31" s="187" t="s">
        <v>325</v>
      </c>
      <c r="AA31" s="183">
        <v>1</v>
      </c>
      <c r="AB31" s="173">
        <f>IF(AND([8]="В",[27]=1),[9]*[13],0)</f>
        <v>517</v>
      </c>
      <c r="AC31" s="170">
        <f>IF(AND([8]="В",[27]=1),[13],0)</f>
        <v>22</v>
      </c>
      <c r="AD31" s="171">
        <f>IF([8]="П",[9]*[13],0)</f>
        <v>0</v>
      </c>
      <c r="AE31" s="171">
        <f>IF([8]="П",[13],0)</f>
        <v>0</v>
      </c>
      <c r="AF31" s="171">
        <f>IF(AND([8]="В",[27]=1),[9],0)</f>
        <v>23.5</v>
      </c>
    </row>
    <row r="32" spans="1:32" s="77" customFormat="1" ht="30">
      <c r="A32" s="167">
        <f t="shared" si="0"/>
        <v>21</v>
      </c>
      <c r="B32" s="167" t="s">
        <v>234</v>
      </c>
      <c r="C32" s="168" t="s">
        <v>218</v>
      </c>
      <c r="D32" s="168" t="s">
        <v>309</v>
      </c>
      <c r="E32" s="168" t="s">
        <v>210</v>
      </c>
      <c r="F32" s="168" t="s">
        <v>326</v>
      </c>
      <c r="G32" s="168" t="s">
        <v>327</v>
      </c>
      <c r="H32" s="168" t="s">
        <v>278</v>
      </c>
      <c r="I32" s="168">
        <v>2</v>
      </c>
      <c r="J32" s="168" t="s">
        <v>309</v>
      </c>
      <c r="K32" s="168">
        <v>0</v>
      </c>
      <c r="L32" s="168">
        <v>0</v>
      </c>
      <c r="M32" s="168">
        <v>3</v>
      </c>
      <c r="N32" s="168">
        <v>0</v>
      </c>
      <c r="O32" s="168">
        <v>0</v>
      </c>
      <c r="P32" s="168">
        <v>3</v>
      </c>
      <c r="Q32" s="168">
        <v>0</v>
      </c>
      <c r="R32" s="168">
        <v>0</v>
      </c>
      <c r="S32" s="168">
        <v>0</v>
      </c>
      <c r="T32" s="168">
        <v>3</v>
      </c>
      <c r="U32" s="168">
        <v>0</v>
      </c>
      <c r="V32" s="168">
        <v>0</v>
      </c>
      <c r="W32" s="168"/>
      <c r="X32" s="168"/>
      <c r="Y32" s="168"/>
      <c r="Z32" s="168"/>
      <c r="AA32" s="168">
        <v>1</v>
      </c>
      <c r="AB32" s="100">
        <f>IF(AND([8]="В",[27]=1),[9]*[13],0)</f>
        <v>0</v>
      </c>
      <c r="AC32" s="109">
        <f>IF(AND([8]="В",[27]=1),[13],0)</f>
        <v>0</v>
      </c>
      <c r="AD32" s="110">
        <f>IF([8]="П",[9]*[13],0)</f>
        <v>6</v>
      </c>
      <c r="AE32" s="110">
        <f>IF([8]="П",[13],0)</f>
        <v>3</v>
      </c>
      <c r="AF32" s="124">
        <f>IF(AND([8]="В",[27]=1),[9],0)</f>
        <v>0</v>
      </c>
    </row>
    <row r="33" spans="1:32" s="77" customFormat="1" ht="30">
      <c r="A33" s="167">
        <f t="shared" si="0"/>
        <v>22</v>
      </c>
      <c r="B33" s="167" t="s">
        <v>234</v>
      </c>
      <c r="C33" s="168" t="s">
        <v>218</v>
      </c>
      <c r="D33" s="168" t="s">
        <v>328</v>
      </c>
      <c r="E33" s="168" t="s">
        <v>210</v>
      </c>
      <c r="F33" s="168" t="s">
        <v>329</v>
      </c>
      <c r="G33" s="168" t="s">
        <v>330</v>
      </c>
      <c r="H33" s="168" t="s">
        <v>278</v>
      </c>
      <c r="I33" s="168">
        <v>2</v>
      </c>
      <c r="J33" s="168" t="s">
        <v>328</v>
      </c>
      <c r="K33" s="168">
        <v>0</v>
      </c>
      <c r="L33" s="168">
        <v>0</v>
      </c>
      <c r="M33" s="168">
        <v>4</v>
      </c>
      <c r="N33" s="168">
        <v>0</v>
      </c>
      <c r="O33" s="168">
        <v>0</v>
      </c>
      <c r="P33" s="168">
        <v>4</v>
      </c>
      <c r="Q33" s="168">
        <v>0</v>
      </c>
      <c r="R33" s="168">
        <v>0</v>
      </c>
      <c r="S33" s="168">
        <v>0</v>
      </c>
      <c r="T33" s="168">
        <v>4</v>
      </c>
      <c r="U33" s="168">
        <v>0</v>
      </c>
      <c r="V33" s="168">
        <v>0</v>
      </c>
      <c r="W33" s="168"/>
      <c r="X33" s="168"/>
      <c r="Y33" s="168"/>
      <c r="Z33" s="168"/>
      <c r="AA33" s="168">
        <v>1</v>
      </c>
      <c r="AB33" s="100">
        <f>IF(AND([8]="В",[27]=1),[9]*[13],0)</f>
        <v>0</v>
      </c>
      <c r="AC33" s="109">
        <f>IF(AND([8]="В",[27]=1),[13],0)</f>
        <v>0</v>
      </c>
      <c r="AD33" s="110">
        <f>IF([8]="П",[9]*[13],0)</f>
        <v>8</v>
      </c>
      <c r="AE33" s="110">
        <f>IF([8]="П",[13],0)</f>
        <v>4</v>
      </c>
      <c r="AF33" s="124">
        <f>IF(AND([8]="В",[27]=1),[9],0)</f>
        <v>0</v>
      </c>
    </row>
    <row r="34" spans="1:32" s="77" customFormat="1" ht="30">
      <c r="A34" s="167">
        <f t="shared" si="0"/>
        <v>23</v>
      </c>
      <c r="B34" s="167" t="s">
        <v>234</v>
      </c>
      <c r="C34" s="168" t="s">
        <v>218</v>
      </c>
      <c r="D34" s="168" t="s">
        <v>331</v>
      </c>
      <c r="E34" s="168" t="s">
        <v>210</v>
      </c>
      <c r="F34" s="168" t="s">
        <v>332</v>
      </c>
      <c r="G34" s="168" t="s">
        <v>333</v>
      </c>
      <c r="H34" s="168" t="s">
        <v>278</v>
      </c>
      <c r="I34" s="168">
        <v>2</v>
      </c>
      <c r="J34" s="168" t="s">
        <v>331</v>
      </c>
      <c r="K34" s="168">
        <v>0</v>
      </c>
      <c r="L34" s="168">
        <v>0</v>
      </c>
      <c r="M34" s="168">
        <v>6</v>
      </c>
      <c r="N34" s="168">
        <v>0</v>
      </c>
      <c r="O34" s="168">
        <v>0</v>
      </c>
      <c r="P34" s="168">
        <v>6</v>
      </c>
      <c r="Q34" s="168">
        <v>0</v>
      </c>
      <c r="R34" s="168">
        <v>0</v>
      </c>
      <c r="S34" s="168">
        <v>0</v>
      </c>
      <c r="T34" s="168">
        <v>6</v>
      </c>
      <c r="U34" s="168">
        <v>0</v>
      </c>
      <c r="V34" s="168">
        <v>0</v>
      </c>
      <c r="W34" s="168"/>
      <c r="X34" s="168"/>
      <c r="Y34" s="168"/>
      <c r="Z34" s="168"/>
      <c r="AA34" s="168">
        <v>1</v>
      </c>
      <c r="AB34" s="100">
        <f>IF(AND([8]="В",[27]=1),[9]*[13],0)</f>
        <v>0</v>
      </c>
      <c r="AC34" s="109">
        <f>IF(AND([8]="В",[27]=1),[13],0)</f>
        <v>0</v>
      </c>
      <c r="AD34" s="110">
        <f>IF([8]="П",[9]*[13],0)</f>
        <v>12</v>
      </c>
      <c r="AE34" s="110">
        <f>IF([8]="П",[13],0)</f>
        <v>6</v>
      </c>
      <c r="AF34" s="124">
        <f>IF(AND([8]="В",[27]=1),[9],0)</f>
        <v>0</v>
      </c>
    </row>
    <row r="35" spans="1:32" s="77" customFormat="1" ht="30">
      <c r="A35" s="167">
        <f t="shared" si="0"/>
        <v>24</v>
      </c>
      <c r="B35" s="167" t="s">
        <v>234</v>
      </c>
      <c r="C35" s="168" t="s">
        <v>218</v>
      </c>
      <c r="D35" s="168" t="s">
        <v>334</v>
      </c>
      <c r="E35" s="168" t="s">
        <v>210</v>
      </c>
      <c r="F35" s="168" t="s">
        <v>335</v>
      </c>
      <c r="G35" s="168" t="s">
        <v>336</v>
      </c>
      <c r="H35" s="168" t="s">
        <v>278</v>
      </c>
      <c r="I35" s="168">
        <v>2</v>
      </c>
      <c r="J35" s="168" t="s">
        <v>334</v>
      </c>
      <c r="K35" s="168">
        <v>0</v>
      </c>
      <c r="L35" s="168">
        <v>0</v>
      </c>
      <c r="M35" s="168">
        <v>16</v>
      </c>
      <c r="N35" s="168">
        <v>0</v>
      </c>
      <c r="O35" s="168">
        <v>0</v>
      </c>
      <c r="P35" s="168">
        <v>16</v>
      </c>
      <c r="Q35" s="168">
        <v>0</v>
      </c>
      <c r="R35" s="168">
        <v>0</v>
      </c>
      <c r="S35" s="168">
        <v>1</v>
      </c>
      <c r="T35" s="168">
        <v>15</v>
      </c>
      <c r="U35" s="168">
        <v>0</v>
      </c>
      <c r="V35" s="168">
        <v>0</v>
      </c>
      <c r="W35" s="168"/>
      <c r="X35" s="168"/>
      <c r="Y35" s="168"/>
      <c r="Z35" s="168"/>
      <c r="AA35" s="168">
        <v>1</v>
      </c>
      <c r="AB35" s="100">
        <f>IF(AND([8]="В",[27]=1),[9]*[13],0)</f>
        <v>0</v>
      </c>
      <c r="AC35" s="109">
        <f>IF(AND([8]="В",[27]=1),[13],0)</f>
        <v>0</v>
      </c>
      <c r="AD35" s="110">
        <f>IF([8]="П",[9]*[13],0)</f>
        <v>32</v>
      </c>
      <c r="AE35" s="110">
        <f>IF([8]="П",[13],0)</f>
        <v>16</v>
      </c>
      <c r="AF35" s="124">
        <f>IF(AND([8]="В",[27]=1),[9],0)</f>
        <v>0</v>
      </c>
    </row>
    <row r="36" spans="1:32" s="77" customFormat="1" ht="30">
      <c r="A36" s="167">
        <f t="shared" si="0"/>
        <v>25</v>
      </c>
      <c r="B36" s="167" t="s">
        <v>234</v>
      </c>
      <c r="C36" s="168" t="s">
        <v>218</v>
      </c>
      <c r="D36" s="168" t="s">
        <v>337</v>
      </c>
      <c r="E36" s="168" t="s">
        <v>210</v>
      </c>
      <c r="F36" s="168" t="s">
        <v>338</v>
      </c>
      <c r="G36" s="168" t="s">
        <v>339</v>
      </c>
      <c r="H36" s="168" t="s">
        <v>278</v>
      </c>
      <c r="I36" s="168">
        <v>2</v>
      </c>
      <c r="J36" s="168" t="s">
        <v>337</v>
      </c>
      <c r="K36" s="168">
        <v>0</v>
      </c>
      <c r="L36" s="168">
        <v>0</v>
      </c>
      <c r="M36" s="168">
        <v>7</v>
      </c>
      <c r="N36" s="168">
        <v>0</v>
      </c>
      <c r="O36" s="168">
        <v>0</v>
      </c>
      <c r="P36" s="168">
        <v>7</v>
      </c>
      <c r="Q36" s="168">
        <v>0</v>
      </c>
      <c r="R36" s="168">
        <v>0</v>
      </c>
      <c r="S36" s="168">
        <v>0</v>
      </c>
      <c r="T36" s="168">
        <v>7</v>
      </c>
      <c r="U36" s="168">
        <v>0</v>
      </c>
      <c r="V36" s="168">
        <v>0</v>
      </c>
      <c r="W36" s="168"/>
      <c r="X36" s="168"/>
      <c r="Y36" s="168"/>
      <c r="Z36" s="168"/>
      <c r="AA36" s="168">
        <v>1</v>
      </c>
      <c r="AB36" s="100">
        <f>IF(AND([8]="В",[27]=1),[9]*[13],0)</f>
        <v>0</v>
      </c>
      <c r="AC36" s="109">
        <f>IF(AND([8]="В",[27]=1),[13],0)</f>
        <v>0</v>
      </c>
      <c r="AD36" s="110">
        <f>IF([8]="П",[9]*[13],0)</f>
        <v>14</v>
      </c>
      <c r="AE36" s="110">
        <f>IF([8]="П",[13],0)</f>
        <v>7</v>
      </c>
      <c r="AF36" s="124">
        <f>IF(AND([8]="В",[27]=1),[9],0)</f>
        <v>0</v>
      </c>
    </row>
    <row r="37" spans="1:32" s="77" customFormat="1" ht="30">
      <c r="A37" s="167">
        <f t="shared" si="0"/>
        <v>26</v>
      </c>
      <c r="B37" s="167" t="s">
        <v>234</v>
      </c>
      <c r="C37" s="168" t="s">
        <v>218</v>
      </c>
      <c r="D37" s="168" t="s">
        <v>340</v>
      </c>
      <c r="E37" s="168" t="s">
        <v>210</v>
      </c>
      <c r="F37" s="168" t="s">
        <v>341</v>
      </c>
      <c r="G37" s="168" t="s">
        <v>342</v>
      </c>
      <c r="H37" s="168" t="s">
        <v>278</v>
      </c>
      <c r="I37" s="168">
        <v>2</v>
      </c>
      <c r="J37" s="168" t="s">
        <v>340</v>
      </c>
      <c r="K37" s="168">
        <v>0</v>
      </c>
      <c r="L37" s="168">
        <v>0</v>
      </c>
      <c r="M37" s="168">
        <v>1</v>
      </c>
      <c r="N37" s="168">
        <v>0</v>
      </c>
      <c r="O37" s="168">
        <v>0</v>
      </c>
      <c r="P37" s="168">
        <v>1</v>
      </c>
      <c r="Q37" s="168">
        <v>0</v>
      </c>
      <c r="R37" s="168">
        <v>0</v>
      </c>
      <c r="S37" s="168">
        <v>0</v>
      </c>
      <c r="T37" s="168">
        <v>1</v>
      </c>
      <c r="U37" s="168">
        <v>0</v>
      </c>
      <c r="V37" s="168">
        <v>0</v>
      </c>
      <c r="W37" s="168"/>
      <c r="X37" s="168"/>
      <c r="Y37" s="168"/>
      <c r="Z37" s="168"/>
      <c r="AA37" s="168">
        <v>1</v>
      </c>
      <c r="AB37" s="100">
        <f>IF(AND([8]="В",[27]=1),[9]*[13],0)</f>
        <v>0</v>
      </c>
      <c r="AC37" s="109">
        <f>IF(AND([8]="В",[27]=1),[13],0)</f>
        <v>0</v>
      </c>
      <c r="AD37" s="110">
        <f>IF([8]="П",[9]*[13],0)</f>
        <v>2</v>
      </c>
      <c r="AE37" s="110">
        <f>IF([8]="П",[13],0)</f>
        <v>1</v>
      </c>
      <c r="AF37" s="124">
        <f>IF(AND([8]="В",[27]=1),[9],0)</f>
        <v>0</v>
      </c>
    </row>
    <row r="38" spans="1:32" s="174" customFormat="1" ht="45">
      <c r="A38" s="180">
        <f t="shared" si="0"/>
        <v>27</v>
      </c>
      <c r="B38" s="180" t="s">
        <v>234</v>
      </c>
      <c r="C38" s="183" t="s">
        <v>226</v>
      </c>
      <c r="D38" s="183" t="s">
        <v>343</v>
      </c>
      <c r="E38" s="183" t="s">
        <v>210</v>
      </c>
      <c r="F38" s="183" t="s">
        <v>344</v>
      </c>
      <c r="G38" s="186" t="s">
        <v>345</v>
      </c>
      <c r="H38" s="183" t="s">
        <v>213</v>
      </c>
      <c r="I38" s="183">
        <v>3.3</v>
      </c>
      <c r="J38" s="183" t="s">
        <v>238</v>
      </c>
      <c r="K38" s="183">
        <v>0</v>
      </c>
      <c r="L38" s="183">
        <v>0</v>
      </c>
      <c r="M38" s="183">
        <v>22</v>
      </c>
      <c r="N38" s="183">
        <v>0</v>
      </c>
      <c r="O38" s="183">
        <v>0</v>
      </c>
      <c r="P38" s="183">
        <v>21</v>
      </c>
      <c r="Q38" s="183">
        <v>0</v>
      </c>
      <c r="R38" s="183">
        <v>0</v>
      </c>
      <c r="S38" s="183">
        <v>0</v>
      </c>
      <c r="T38" s="183">
        <v>21</v>
      </c>
      <c r="U38" s="183">
        <v>1</v>
      </c>
      <c r="V38" s="183">
        <v>24</v>
      </c>
      <c r="W38" s="188" t="s">
        <v>231</v>
      </c>
      <c r="X38" s="186" t="s">
        <v>346</v>
      </c>
      <c r="Y38" s="186" t="s">
        <v>233</v>
      </c>
      <c r="Z38" s="183"/>
      <c r="AA38" s="183">
        <v>0</v>
      </c>
      <c r="AB38" s="173">
        <f>IF(AND([8]="В",[27]=1),[9]*[13],0)</f>
        <v>0</v>
      </c>
      <c r="AC38" s="170">
        <f>IF(AND([8]="В",[27]=1),[13],0)</f>
        <v>0</v>
      </c>
      <c r="AD38" s="171">
        <f>IF([8]="П",[9]*[13],0)</f>
        <v>0</v>
      </c>
      <c r="AE38" s="171">
        <f>IF([8]="П",[13],0)</f>
        <v>0</v>
      </c>
      <c r="AF38" s="171">
        <f>IF(AND([8]="В",[27]=1),[9],0)</f>
        <v>0</v>
      </c>
    </row>
    <row r="39" spans="1:32" s="77" customFormat="1" ht="30">
      <c r="A39" s="180">
        <f t="shared" si="0"/>
        <v>28</v>
      </c>
      <c r="B39" s="180" t="s">
        <v>234</v>
      </c>
      <c r="C39" s="189" t="s">
        <v>218</v>
      </c>
      <c r="D39" s="189" t="s">
        <v>347</v>
      </c>
      <c r="E39" s="184" t="s">
        <v>210</v>
      </c>
      <c r="F39" s="189" t="s">
        <v>348</v>
      </c>
      <c r="G39" s="189" t="s">
        <v>349</v>
      </c>
      <c r="H39" s="189" t="s">
        <v>278</v>
      </c>
      <c r="I39" s="184">
        <v>2</v>
      </c>
      <c r="J39" s="189" t="s">
        <v>218</v>
      </c>
      <c r="K39" s="184">
        <v>0</v>
      </c>
      <c r="L39" s="184">
        <v>0</v>
      </c>
      <c r="M39" s="184">
        <v>1</v>
      </c>
      <c r="N39" s="184">
        <v>0</v>
      </c>
      <c r="O39" s="184">
        <v>0</v>
      </c>
      <c r="P39" s="184">
        <v>1</v>
      </c>
      <c r="Q39" s="184">
        <v>0</v>
      </c>
      <c r="R39" s="184">
        <v>0</v>
      </c>
      <c r="S39" s="184">
        <v>0</v>
      </c>
      <c r="T39" s="184">
        <v>1</v>
      </c>
      <c r="U39" s="184">
        <v>0</v>
      </c>
      <c r="V39" s="184">
        <v>0</v>
      </c>
      <c r="W39" s="184"/>
      <c r="X39" s="184"/>
      <c r="Y39" s="184"/>
      <c r="Z39" s="184"/>
      <c r="AA39" s="184">
        <v>1</v>
      </c>
      <c r="AB39" s="100">
        <f>IF(AND([8]="В",[27]=1),[9]*[13],0)</f>
        <v>0</v>
      </c>
      <c r="AC39" s="109">
        <f>IF(AND([8]="В",[27]=1),[13],0)</f>
        <v>0</v>
      </c>
      <c r="AD39" s="110">
        <f>IF([8]="П",[9]*[13],0)</f>
        <v>2</v>
      </c>
      <c r="AE39" s="110">
        <f>IF([8]="П",[13],0)</f>
        <v>1</v>
      </c>
      <c r="AF39" s="124">
        <f>IF(AND([8]="В",[27]=1),[9],0)</f>
        <v>0</v>
      </c>
    </row>
    <row r="40" spans="1:32" s="77" customFormat="1" ht="30">
      <c r="A40" s="180">
        <f t="shared" si="0"/>
        <v>29</v>
      </c>
      <c r="B40" s="180" t="s">
        <v>234</v>
      </c>
      <c r="C40" s="189" t="s">
        <v>218</v>
      </c>
      <c r="D40" s="189" t="s">
        <v>350</v>
      </c>
      <c r="E40" s="184" t="s">
        <v>210</v>
      </c>
      <c r="F40" s="189" t="s">
        <v>351</v>
      </c>
      <c r="G40" s="189" t="s">
        <v>352</v>
      </c>
      <c r="H40" s="189" t="s">
        <v>278</v>
      </c>
      <c r="I40" s="184">
        <v>2</v>
      </c>
      <c r="J40" s="189" t="s">
        <v>218</v>
      </c>
      <c r="K40" s="184">
        <v>0</v>
      </c>
      <c r="L40" s="184">
        <v>0</v>
      </c>
      <c r="M40" s="184">
        <v>2</v>
      </c>
      <c r="N40" s="184">
        <v>0</v>
      </c>
      <c r="O40" s="184">
        <v>0</v>
      </c>
      <c r="P40" s="184">
        <v>2</v>
      </c>
      <c r="Q40" s="184">
        <v>0</v>
      </c>
      <c r="R40" s="184">
        <v>0</v>
      </c>
      <c r="S40" s="184">
        <v>0</v>
      </c>
      <c r="T40" s="184">
        <v>2</v>
      </c>
      <c r="U40" s="184">
        <v>0</v>
      </c>
      <c r="V40" s="184">
        <v>0</v>
      </c>
      <c r="W40" s="184"/>
      <c r="X40" s="184"/>
      <c r="Y40" s="184"/>
      <c r="Z40" s="184"/>
      <c r="AA40" s="184">
        <v>1</v>
      </c>
      <c r="AB40" s="100">
        <f>IF(AND([8]="В",[27]=1),[9]*[13],0)</f>
        <v>0</v>
      </c>
      <c r="AC40" s="109">
        <f>IF(AND([8]="В",[27]=1),[13],0)</f>
        <v>0</v>
      </c>
      <c r="AD40" s="110">
        <f>IF([8]="П",[9]*[13],0)</f>
        <v>4</v>
      </c>
      <c r="AE40" s="110">
        <f>IF([8]="П",[13],0)</f>
        <v>2</v>
      </c>
      <c r="AF40" s="124">
        <f>IF(AND([8]="В",[27]=1),[9],0)</f>
        <v>0</v>
      </c>
    </row>
    <row r="41" spans="1:32" s="77" customFormat="1" ht="30">
      <c r="A41" s="180">
        <f t="shared" si="0"/>
        <v>30</v>
      </c>
      <c r="B41" s="180" t="s">
        <v>234</v>
      </c>
      <c r="C41" s="189" t="s">
        <v>218</v>
      </c>
      <c r="D41" s="189" t="s">
        <v>353</v>
      </c>
      <c r="E41" s="184" t="s">
        <v>210</v>
      </c>
      <c r="F41" s="189" t="s">
        <v>354</v>
      </c>
      <c r="G41" s="189" t="s">
        <v>355</v>
      </c>
      <c r="H41" s="189" t="s">
        <v>278</v>
      </c>
      <c r="I41" s="184">
        <v>2</v>
      </c>
      <c r="J41" s="189" t="s">
        <v>218</v>
      </c>
      <c r="K41" s="184">
        <v>0</v>
      </c>
      <c r="L41" s="184">
        <v>0</v>
      </c>
      <c r="M41" s="184">
        <v>8</v>
      </c>
      <c r="N41" s="184">
        <v>0</v>
      </c>
      <c r="O41" s="184">
        <v>0</v>
      </c>
      <c r="P41" s="184">
        <v>8</v>
      </c>
      <c r="Q41" s="184">
        <v>0</v>
      </c>
      <c r="R41" s="184">
        <v>0</v>
      </c>
      <c r="S41" s="184">
        <v>0</v>
      </c>
      <c r="T41" s="184">
        <v>8</v>
      </c>
      <c r="U41" s="184">
        <v>0</v>
      </c>
      <c r="V41" s="184">
        <v>0</v>
      </c>
      <c r="W41" s="184"/>
      <c r="X41" s="184"/>
      <c r="Y41" s="184"/>
      <c r="Z41" s="184"/>
      <c r="AA41" s="184">
        <v>1</v>
      </c>
      <c r="AB41" s="100">
        <f>IF(AND([8]="В",[27]=1),[9]*[13],0)</f>
        <v>0</v>
      </c>
      <c r="AC41" s="109">
        <f>IF(AND([8]="В",[27]=1),[13],0)</f>
        <v>0</v>
      </c>
      <c r="AD41" s="110">
        <f>IF([8]="П",[9]*[13],0)</f>
        <v>16</v>
      </c>
      <c r="AE41" s="110">
        <f>IF([8]="П",[13],0)</f>
        <v>8</v>
      </c>
      <c r="AF41" s="124">
        <f>IF(AND([8]="В",[27]=1),[9],0)</f>
        <v>0</v>
      </c>
    </row>
    <row r="42" spans="1:32" s="77" customFormat="1" ht="30">
      <c r="A42" s="180">
        <f t="shared" si="0"/>
        <v>31</v>
      </c>
      <c r="B42" s="180" t="s">
        <v>234</v>
      </c>
      <c r="C42" s="189" t="s">
        <v>218</v>
      </c>
      <c r="D42" s="189" t="s">
        <v>356</v>
      </c>
      <c r="E42" s="184" t="s">
        <v>210</v>
      </c>
      <c r="F42" s="189" t="s">
        <v>357</v>
      </c>
      <c r="G42" s="189" t="s">
        <v>358</v>
      </c>
      <c r="H42" s="189" t="s">
        <v>278</v>
      </c>
      <c r="I42" s="184">
        <v>2</v>
      </c>
      <c r="J42" s="189" t="s">
        <v>218</v>
      </c>
      <c r="K42" s="184">
        <v>0</v>
      </c>
      <c r="L42" s="184">
        <v>0</v>
      </c>
      <c r="M42" s="184">
        <v>1</v>
      </c>
      <c r="N42" s="184">
        <v>0</v>
      </c>
      <c r="O42" s="184">
        <v>0</v>
      </c>
      <c r="P42" s="184">
        <v>1</v>
      </c>
      <c r="Q42" s="184">
        <v>0</v>
      </c>
      <c r="R42" s="184">
        <v>0</v>
      </c>
      <c r="S42" s="184">
        <v>0</v>
      </c>
      <c r="T42" s="184">
        <v>1</v>
      </c>
      <c r="U42" s="184">
        <v>0</v>
      </c>
      <c r="V42" s="184">
        <v>0</v>
      </c>
      <c r="W42" s="184"/>
      <c r="X42" s="184"/>
      <c r="Y42" s="184"/>
      <c r="Z42" s="184"/>
      <c r="AA42" s="184">
        <v>1</v>
      </c>
      <c r="AB42" s="100">
        <f>IF(AND([8]="В",[27]=1),[9]*[13],0)</f>
        <v>0</v>
      </c>
      <c r="AC42" s="109">
        <f>IF(AND([8]="В",[27]=1),[13],0)</f>
        <v>0</v>
      </c>
      <c r="AD42" s="110">
        <f>IF([8]="П",[9]*[13],0)</f>
        <v>2</v>
      </c>
      <c r="AE42" s="110">
        <f>IF([8]="П",[13],0)</f>
        <v>1</v>
      </c>
      <c r="AF42" s="124">
        <f>IF(AND([8]="В",[27]=1),[9],0)</f>
        <v>0</v>
      </c>
    </row>
    <row r="43" spans="1:32" s="77" customFormat="1" ht="30">
      <c r="A43" s="180">
        <f t="shared" si="0"/>
        <v>32</v>
      </c>
      <c r="B43" s="180" t="s">
        <v>234</v>
      </c>
      <c r="C43" s="189" t="s">
        <v>218</v>
      </c>
      <c r="D43" s="189" t="s">
        <v>359</v>
      </c>
      <c r="E43" s="184" t="s">
        <v>210</v>
      </c>
      <c r="F43" s="189" t="s">
        <v>360</v>
      </c>
      <c r="G43" s="189" t="s">
        <v>361</v>
      </c>
      <c r="H43" s="189" t="s">
        <v>278</v>
      </c>
      <c r="I43" s="184">
        <v>2</v>
      </c>
      <c r="J43" s="189" t="s">
        <v>218</v>
      </c>
      <c r="K43" s="184">
        <v>0</v>
      </c>
      <c r="L43" s="184">
        <v>0</v>
      </c>
      <c r="M43" s="184">
        <v>6</v>
      </c>
      <c r="N43" s="184">
        <v>0</v>
      </c>
      <c r="O43" s="184">
        <v>0</v>
      </c>
      <c r="P43" s="184">
        <v>6</v>
      </c>
      <c r="Q43" s="184">
        <v>0</v>
      </c>
      <c r="R43" s="184">
        <v>0</v>
      </c>
      <c r="S43" s="184">
        <v>0</v>
      </c>
      <c r="T43" s="184">
        <v>6</v>
      </c>
      <c r="U43" s="184">
        <v>0</v>
      </c>
      <c r="V43" s="184">
        <v>0</v>
      </c>
      <c r="W43" s="184"/>
      <c r="X43" s="184"/>
      <c r="Y43" s="184"/>
      <c r="Z43" s="184"/>
      <c r="AA43" s="184">
        <v>1</v>
      </c>
      <c r="AB43" s="100">
        <f>IF(AND([8]="В",[27]=1),[9]*[13],0)</f>
        <v>0</v>
      </c>
      <c r="AC43" s="109">
        <f>IF(AND([8]="В",[27]=1),[13],0)</f>
        <v>0</v>
      </c>
      <c r="AD43" s="110">
        <f>IF([8]="П",[9]*[13],0)</f>
        <v>12</v>
      </c>
      <c r="AE43" s="110">
        <f>IF([8]="П",[13],0)</f>
        <v>6</v>
      </c>
      <c r="AF43" s="124">
        <f>IF(AND([8]="В",[27]=1),[9],0)</f>
        <v>0</v>
      </c>
    </row>
    <row r="44" spans="1:32" s="174" customFormat="1" ht="103.15" customHeight="1">
      <c r="A44" s="180">
        <f t="shared" si="0"/>
        <v>33</v>
      </c>
      <c r="B44" s="180" t="s">
        <v>234</v>
      </c>
      <c r="C44" s="180" t="s">
        <v>208</v>
      </c>
      <c r="D44" s="180" t="s">
        <v>362</v>
      </c>
      <c r="E44" s="180" t="s">
        <v>210</v>
      </c>
      <c r="F44" s="180" t="s">
        <v>363</v>
      </c>
      <c r="G44" s="180" t="s">
        <v>364</v>
      </c>
      <c r="H44" s="180" t="s">
        <v>213</v>
      </c>
      <c r="I44" s="180">
        <v>0.53</v>
      </c>
      <c r="J44" s="180" t="s">
        <v>365</v>
      </c>
      <c r="K44" s="180">
        <v>0</v>
      </c>
      <c r="L44" s="180">
        <v>0</v>
      </c>
      <c r="M44" s="180">
        <v>70</v>
      </c>
      <c r="N44" s="180">
        <v>0</v>
      </c>
      <c r="O44" s="180">
        <v>0</v>
      </c>
      <c r="P44" s="180">
        <v>70</v>
      </c>
      <c r="Q44" s="180">
        <v>0</v>
      </c>
      <c r="R44" s="180">
        <v>0</v>
      </c>
      <c r="S44" s="180">
        <v>2</v>
      </c>
      <c r="T44" s="180">
        <v>68</v>
      </c>
      <c r="U44" s="180">
        <v>0</v>
      </c>
      <c r="V44" s="180">
        <v>675</v>
      </c>
      <c r="W44" s="180"/>
      <c r="X44" s="180" t="s">
        <v>366</v>
      </c>
      <c r="Y44" s="180" t="s">
        <v>268</v>
      </c>
      <c r="Z44" s="190" t="s">
        <v>301</v>
      </c>
      <c r="AA44" s="180">
        <v>0</v>
      </c>
      <c r="AB44" s="173">
        <f>IF(AND([8]="В",[27]=1),[9]*[13],0)</f>
        <v>0</v>
      </c>
      <c r="AC44" s="170">
        <f>IF(AND([8]="В",[27]=1),[13],0)</f>
        <v>0</v>
      </c>
      <c r="AD44" s="171">
        <f>IF([8]="П",[9]*[13],0)</f>
        <v>0</v>
      </c>
      <c r="AE44" s="171">
        <f>IF([8]="П",[13],0)</f>
        <v>0</v>
      </c>
      <c r="AF44" s="171">
        <f>IF(AND([8]="В",[27]=1),[9],0)</f>
        <v>0</v>
      </c>
    </row>
    <row r="45" spans="1:32" s="174" customFormat="1" ht="30">
      <c r="A45" s="180">
        <f t="shared" si="0"/>
        <v>34</v>
      </c>
      <c r="B45" s="180" t="s">
        <v>234</v>
      </c>
      <c r="C45" s="180" t="s">
        <v>208</v>
      </c>
      <c r="D45" s="180" t="s">
        <v>367</v>
      </c>
      <c r="E45" s="180" t="s">
        <v>210</v>
      </c>
      <c r="F45" s="180" t="s">
        <v>368</v>
      </c>
      <c r="G45" s="180" t="s">
        <v>369</v>
      </c>
      <c r="H45" s="180" t="s">
        <v>213</v>
      </c>
      <c r="I45" s="180">
        <v>0.57999999999999996</v>
      </c>
      <c r="J45" s="180" t="s">
        <v>370</v>
      </c>
      <c r="K45" s="180">
        <v>0</v>
      </c>
      <c r="L45" s="180">
        <v>0</v>
      </c>
      <c r="M45" s="180">
        <v>5</v>
      </c>
      <c r="N45" s="180">
        <v>0</v>
      </c>
      <c r="O45" s="180">
        <v>0</v>
      </c>
      <c r="P45" s="180">
        <v>5</v>
      </c>
      <c r="Q45" s="180">
        <v>0</v>
      </c>
      <c r="R45" s="180">
        <v>0</v>
      </c>
      <c r="S45" s="180">
        <v>0</v>
      </c>
      <c r="T45" s="180">
        <v>5</v>
      </c>
      <c r="U45" s="180">
        <v>0</v>
      </c>
      <c r="V45" s="180">
        <v>11</v>
      </c>
      <c r="W45" s="180"/>
      <c r="X45" s="180" t="s">
        <v>371</v>
      </c>
      <c r="Y45" s="180" t="s">
        <v>372</v>
      </c>
      <c r="Z45" s="181" t="s">
        <v>325</v>
      </c>
      <c r="AA45" s="180">
        <v>0</v>
      </c>
      <c r="AB45" s="173">
        <f>IF(AND([8]="В",[27]=1),[9]*[13],0)</f>
        <v>0</v>
      </c>
      <c r="AC45" s="170">
        <f>IF(AND([8]="В",[27]=1),[13],0)</f>
        <v>0</v>
      </c>
      <c r="AD45" s="171">
        <f>IF([8]="П",[9]*[13],0)</f>
        <v>0</v>
      </c>
      <c r="AE45" s="171">
        <f>IF([8]="П",[13],0)</f>
        <v>0</v>
      </c>
      <c r="AF45" s="171">
        <f>IF(AND([8]="В",[27]=1),[9],0)</f>
        <v>0</v>
      </c>
    </row>
    <row r="46" spans="1:32" s="174" customFormat="1" ht="49.15" customHeight="1">
      <c r="A46" s="180">
        <f t="shared" si="0"/>
        <v>35</v>
      </c>
      <c r="B46" s="180" t="s">
        <v>234</v>
      </c>
      <c r="C46" s="183" t="s">
        <v>302</v>
      </c>
      <c r="D46" s="183" t="s">
        <v>373</v>
      </c>
      <c r="E46" s="183" t="s">
        <v>210</v>
      </c>
      <c r="F46" s="183" t="s">
        <v>374</v>
      </c>
      <c r="G46" s="183" t="s">
        <v>375</v>
      </c>
      <c r="H46" s="183" t="s">
        <v>213</v>
      </c>
      <c r="I46" s="183">
        <v>2.33</v>
      </c>
      <c r="J46" s="183" t="s">
        <v>376</v>
      </c>
      <c r="K46" s="183">
        <v>0</v>
      </c>
      <c r="L46" s="183">
        <v>0</v>
      </c>
      <c r="M46" s="183">
        <v>10</v>
      </c>
      <c r="N46" s="183">
        <v>0</v>
      </c>
      <c r="O46" s="183">
        <v>0</v>
      </c>
      <c r="P46" s="183">
        <v>10</v>
      </c>
      <c r="Q46" s="183">
        <v>0</v>
      </c>
      <c r="R46" s="183">
        <v>0</v>
      </c>
      <c r="S46" s="183">
        <v>0</v>
      </c>
      <c r="T46" s="183">
        <v>10</v>
      </c>
      <c r="U46" s="183">
        <v>0</v>
      </c>
      <c r="V46" s="183">
        <v>283</v>
      </c>
      <c r="W46" s="183"/>
      <c r="X46" s="186" t="s">
        <v>377</v>
      </c>
      <c r="Y46" s="187" t="s">
        <v>216</v>
      </c>
      <c r="Z46" s="187" t="s">
        <v>325</v>
      </c>
      <c r="AA46" s="183">
        <v>1</v>
      </c>
      <c r="AB46" s="173">
        <f>IF(AND([8]="В",[27]=1),[9]*[13],0)</f>
        <v>23.3</v>
      </c>
      <c r="AC46" s="170">
        <f>IF(AND([8]="В",[27]=1),[13],0)</f>
        <v>10</v>
      </c>
      <c r="AD46" s="171">
        <f>IF([8]="П",[9]*[13],0)</f>
        <v>0</v>
      </c>
      <c r="AE46" s="171">
        <f>IF([8]="П",[13],0)</f>
        <v>0</v>
      </c>
      <c r="AF46" s="171">
        <f>IF(AND([8]="В",[27]=1),[9],0)</f>
        <v>2.33</v>
      </c>
    </row>
    <row r="47" spans="1:32" s="77" customFormat="1" ht="30">
      <c r="A47" s="180">
        <f t="shared" si="0"/>
        <v>36</v>
      </c>
      <c r="B47" s="180" t="s">
        <v>234</v>
      </c>
      <c r="C47" s="184" t="s">
        <v>218</v>
      </c>
      <c r="D47" s="184" t="s">
        <v>378</v>
      </c>
      <c r="E47" s="184" t="s">
        <v>210</v>
      </c>
      <c r="F47" s="184" t="s">
        <v>379</v>
      </c>
      <c r="G47" s="184" t="s">
        <v>380</v>
      </c>
      <c r="H47" s="184" t="s">
        <v>278</v>
      </c>
      <c r="I47" s="184">
        <v>2</v>
      </c>
      <c r="J47" s="184" t="s">
        <v>378</v>
      </c>
      <c r="K47" s="184">
        <v>0</v>
      </c>
      <c r="L47" s="184">
        <v>0</v>
      </c>
      <c r="M47" s="184">
        <v>13</v>
      </c>
      <c r="N47" s="184">
        <v>0</v>
      </c>
      <c r="O47" s="184">
        <v>0</v>
      </c>
      <c r="P47" s="184">
        <v>13</v>
      </c>
      <c r="Q47" s="184">
        <v>0</v>
      </c>
      <c r="R47" s="184">
        <v>0</v>
      </c>
      <c r="S47" s="184">
        <v>0</v>
      </c>
      <c r="T47" s="184">
        <v>13</v>
      </c>
      <c r="U47" s="184">
        <v>0</v>
      </c>
      <c r="V47" s="184">
        <v>10</v>
      </c>
      <c r="W47" s="184"/>
      <c r="X47" s="184"/>
      <c r="Y47" s="184"/>
      <c r="Z47" s="191"/>
      <c r="AA47" s="184">
        <v>1</v>
      </c>
      <c r="AB47" s="100">
        <f>IF(AND([8]="В",[27]=1),[9]*[13],0)</f>
        <v>0</v>
      </c>
      <c r="AC47" s="109">
        <f>IF(AND([8]="В",[27]=1),[13],0)</f>
        <v>0</v>
      </c>
      <c r="AD47" s="110">
        <f>IF([8]="П",[9]*[13],0)</f>
        <v>26</v>
      </c>
      <c r="AE47" s="110">
        <f>IF([8]="П",[13],0)</f>
        <v>13</v>
      </c>
      <c r="AF47" s="124">
        <f>IF(AND([8]="В",[27]=1),[9],0)</f>
        <v>0</v>
      </c>
    </row>
    <row r="48" spans="1:32" s="174" customFormat="1" ht="50.45" customHeight="1">
      <c r="A48" s="180">
        <f t="shared" si="0"/>
        <v>37</v>
      </c>
      <c r="B48" s="180" t="s">
        <v>234</v>
      </c>
      <c r="C48" s="180" t="s">
        <v>226</v>
      </c>
      <c r="D48" s="180" t="s">
        <v>381</v>
      </c>
      <c r="E48" s="180" t="s">
        <v>210</v>
      </c>
      <c r="F48" s="180" t="s">
        <v>382</v>
      </c>
      <c r="G48" s="180" t="s">
        <v>383</v>
      </c>
      <c r="H48" s="180" t="s">
        <v>213</v>
      </c>
      <c r="I48" s="180">
        <v>6.25</v>
      </c>
      <c r="J48" s="180" t="s">
        <v>384</v>
      </c>
      <c r="K48" s="180">
        <v>0</v>
      </c>
      <c r="L48" s="180">
        <v>0</v>
      </c>
      <c r="M48" s="180">
        <v>1</v>
      </c>
      <c r="N48" s="180">
        <v>0</v>
      </c>
      <c r="O48" s="180">
        <v>0</v>
      </c>
      <c r="P48" s="180">
        <v>1</v>
      </c>
      <c r="Q48" s="180">
        <v>0</v>
      </c>
      <c r="R48" s="180">
        <v>0</v>
      </c>
      <c r="S48" s="180">
        <v>1</v>
      </c>
      <c r="T48" s="180">
        <v>0</v>
      </c>
      <c r="U48" s="180">
        <v>0</v>
      </c>
      <c r="V48" s="180">
        <v>13</v>
      </c>
      <c r="W48" s="180"/>
      <c r="X48" s="182" t="s">
        <v>385</v>
      </c>
      <c r="Y48" s="180" t="s">
        <v>268</v>
      </c>
      <c r="Z48" s="181" t="s">
        <v>386</v>
      </c>
      <c r="AA48" s="180">
        <v>0</v>
      </c>
      <c r="AB48" s="173">
        <f>IF(AND([8]="В",[27]=1),[9]*[13],0)</f>
        <v>0</v>
      </c>
      <c r="AC48" s="170">
        <f>IF(AND([8]="В",[27]=1),[13],0)</f>
        <v>0</v>
      </c>
      <c r="AD48" s="171">
        <f>IF([8]="П",[9]*[13],0)</f>
        <v>0</v>
      </c>
      <c r="AE48" s="171">
        <f>IF([8]="П",[13],0)</f>
        <v>0</v>
      </c>
      <c r="AF48" s="171">
        <f>IF(AND([8]="В",[27]=1),[9],0)</f>
        <v>0</v>
      </c>
    </row>
    <row r="49" spans="1:32" s="77" customFormat="1">
      <c r="A49" s="161"/>
      <c r="B49" s="158"/>
      <c r="C49" s="160"/>
      <c r="D49" s="162"/>
      <c r="E49" s="161"/>
      <c r="F49" s="163"/>
      <c r="G49" s="163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3"/>
      <c r="X49" s="163"/>
      <c r="Y49" s="163"/>
      <c r="Z49" s="164"/>
      <c r="AA49" s="159"/>
      <c r="AB49" s="100">
        <f>IF(AND([8]="В",[27]=1),[9]*[13],0)</f>
        <v>0</v>
      </c>
      <c r="AC49" s="109">
        <f>IF(AND([8]="В",[27]=1),[13],0)</f>
        <v>0</v>
      </c>
      <c r="AD49" s="110">
        <f>IF([8]="П",[9]*[13],0)</f>
        <v>0</v>
      </c>
      <c r="AE49" s="110">
        <f>IF([8]="П",[13],0)</f>
        <v>0</v>
      </c>
      <c r="AF49" s="124">
        <f>IF(AND([8]="В",[27]=1),[9],0)</f>
        <v>0</v>
      </c>
    </row>
    <row r="50" spans="1:32">
      <c r="A50" s="161"/>
      <c r="B50" s="158"/>
      <c r="C50" s="160"/>
      <c r="D50" s="162"/>
      <c r="E50" s="161"/>
      <c r="F50" s="163"/>
      <c r="G50" s="163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3"/>
      <c r="X50" s="163"/>
      <c r="Y50" s="163"/>
      <c r="Z50" s="164"/>
      <c r="AA50" s="165"/>
      <c r="AB50" s="129">
        <f>IF(AND([8]="В",[27]=1),[9]*[13],0)</f>
        <v>0</v>
      </c>
      <c r="AC50" s="130">
        <f>IF(AND([8]="В",[27]=1),[13],0)</f>
        <v>0</v>
      </c>
      <c r="AD50" s="131">
        <f>IF([8]="П",[9]*[13],0)</f>
        <v>0</v>
      </c>
      <c r="AE50" s="131">
        <f>IF([8]="П",[13],0)</f>
        <v>0</v>
      </c>
      <c r="AF50" s="131">
        <f>IF(AND([8]="В",[27]=1),[9],0)</f>
        <v>0</v>
      </c>
    </row>
    <row r="51" spans="1:32" ht="4.9000000000000004" customHeight="1">
      <c r="A51" s="161"/>
      <c r="B51" s="158"/>
      <c r="C51" s="160"/>
      <c r="D51" s="162"/>
      <c r="E51" s="161"/>
      <c r="F51" s="163"/>
      <c r="G51" s="163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3"/>
      <c r="X51" s="163"/>
      <c r="Y51" s="163"/>
      <c r="Z51" s="164"/>
      <c r="AA51" s="165"/>
      <c r="AB51" s="129">
        <f>IF(AND([8]="В",[27]=1),[9]*[13],0)</f>
        <v>0</v>
      </c>
      <c r="AC51" s="130">
        <f>IF(AND([8]="В",[27]=1),[13],0)</f>
        <v>0</v>
      </c>
      <c r="AD51" s="131">
        <f>IF([8]="П",[9]*[13],0)</f>
        <v>0</v>
      </c>
      <c r="AE51" s="131">
        <f>IF([8]="П",[13],0)</f>
        <v>0</v>
      </c>
      <c r="AF51" s="131">
        <f>IF(AND([8]="В",[27]=1),[9],0)</f>
        <v>0</v>
      </c>
    </row>
    <row r="52" spans="1:32" hidden="1">
      <c r="A52" s="161"/>
      <c r="B52" s="158"/>
      <c r="C52" s="160"/>
      <c r="D52" s="162"/>
      <c r="E52" s="161"/>
      <c r="F52" s="163"/>
      <c r="G52" s="163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3"/>
      <c r="X52" s="163"/>
      <c r="Y52" s="163"/>
      <c r="Z52" s="164"/>
      <c r="AA52" s="165"/>
      <c r="AB52" s="129">
        <f>IF(AND([8]="В",[27]=1),[9]*[13],0)</f>
        <v>0</v>
      </c>
      <c r="AC52" s="130">
        <f>IF(AND([8]="В",[27]=1),[13],0)</f>
        <v>0</v>
      </c>
      <c r="AD52" s="131">
        <f>IF([8]="П",[9]*[13],0)</f>
        <v>0</v>
      </c>
      <c r="AE52" s="131">
        <f>IF([8]="П",[13],0)</f>
        <v>0</v>
      </c>
      <c r="AF52" s="131">
        <f>IF(AND([8]="В",[27]=1),[9],0)</f>
        <v>0</v>
      </c>
    </row>
    <row r="53" spans="1:32" hidden="1">
      <c r="A53" s="161"/>
      <c r="B53" s="158"/>
      <c r="C53" s="160"/>
      <c r="D53" s="162"/>
      <c r="E53" s="161"/>
      <c r="F53" s="163"/>
      <c r="G53" s="163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3"/>
      <c r="X53" s="163"/>
      <c r="Y53" s="163"/>
      <c r="Z53" s="164"/>
      <c r="AA53" s="165"/>
      <c r="AB53" s="129">
        <f>IF(AND([8]="В",[27]=1),[9]*[13],0)</f>
        <v>0</v>
      </c>
      <c r="AC53" s="130">
        <f>IF(AND([8]="В",[27]=1),[13],0)</f>
        <v>0</v>
      </c>
      <c r="AD53" s="131">
        <f>IF([8]="П",[9]*[13],0)</f>
        <v>0</v>
      </c>
      <c r="AE53" s="131">
        <f>IF([8]="П",[13],0)</f>
        <v>0</v>
      </c>
      <c r="AF53" s="131">
        <f>IF(AND([8]="В",[27]=1),[9],0)</f>
        <v>0</v>
      </c>
    </row>
    <row r="54" spans="1:32" hidden="1">
      <c r="A54" s="161"/>
      <c r="B54" s="158"/>
      <c r="C54" s="160"/>
      <c r="D54" s="162"/>
      <c r="E54" s="161"/>
      <c r="F54" s="163"/>
      <c r="G54" s="163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3"/>
      <c r="X54" s="163"/>
      <c r="Y54" s="163"/>
      <c r="Z54" s="164"/>
      <c r="AA54" s="165"/>
      <c r="AB54" s="129">
        <f>IF(AND([8]="В",[27]=1),[9]*[13],0)</f>
        <v>0</v>
      </c>
      <c r="AC54" s="130">
        <f>IF(AND([8]="В",[27]=1),[13],0)</f>
        <v>0</v>
      </c>
      <c r="AD54" s="131">
        <f>IF([8]="П",[9]*[13],0)</f>
        <v>0</v>
      </c>
      <c r="AE54" s="131">
        <f>IF([8]="П",[13],0)</f>
        <v>0</v>
      </c>
      <c r="AF54" s="131">
        <f>IF(AND([8]="В",[27]=1),[9],0)</f>
        <v>0</v>
      </c>
    </row>
    <row r="55" spans="1:32" hidden="1">
      <c r="A55" s="161"/>
      <c r="B55" s="158"/>
      <c r="C55" s="160"/>
      <c r="D55" s="162"/>
      <c r="E55" s="161"/>
      <c r="F55" s="163"/>
      <c r="G55" s="163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3"/>
      <c r="X55" s="163"/>
      <c r="Y55" s="163"/>
      <c r="Z55" s="164"/>
      <c r="AA55" s="165"/>
      <c r="AB55" s="129">
        <f>IF(AND([8]="В",[27]=1),[9]*[13],0)</f>
        <v>0</v>
      </c>
      <c r="AC55" s="130">
        <f>IF(AND([8]="В",[27]=1),[13],0)</f>
        <v>0</v>
      </c>
      <c r="AD55" s="131">
        <f>IF([8]="П",[9]*[13],0)</f>
        <v>0</v>
      </c>
      <c r="AE55" s="131">
        <f>IF([8]="П",[13],0)</f>
        <v>0</v>
      </c>
      <c r="AF55" s="131">
        <f>IF(AND([8]="В",[27]=1),[9],0)</f>
        <v>0</v>
      </c>
    </row>
    <row r="56" spans="1:32" hidden="1">
      <c r="A56" s="161"/>
      <c r="B56" s="158"/>
      <c r="C56" s="160"/>
      <c r="D56" s="162"/>
      <c r="E56" s="161"/>
      <c r="F56" s="163"/>
      <c r="G56" s="163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3"/>
      <c r="X56" s="163"/>
      <c r="Y56" s="163"/>
      <c r="Z56" s="164"/>
      <c r="AA56" s="165"/>
      <c r="AB56" s="129">
        <f>IF(AND([8]="В",[27]=1),[9]*[13],0)</f>
        <v>0</v>
      </c>
      <c r="AC56" s="130">
        <f>IF(AND([8]="В",[27]=1),[13],0)</f>
        <v>0</v>
      </c>
      <c r="AD56" s="131">
        <f>IF([8]="П",[9]*[13],0)</f>
        <v>0</v>
      </c>
      <c r="AE56" s="131">
        <f>IF([8]="П",[13],0)</f>
        <v>0</v>
      </c>
      <c r="AF56" s="131">
        <f>IF(AND([8]="В",[27]=1),[9],0)</f>
        <v>0</v>
      </c>
    </row>
    <row r="57" spans="1:32" hidden="1">
      <c r="A57" s="161"/>
      <c r="B57" s="158"/>
      <c r="C57" s="160"/>
      <c r="D57" s="162"/>
      <c r="E57" s="161"/>
      <c r="F57" s="163"/>
      <c r="G57" s="163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3"/>
      <c r="X57" s="163"/>
      <c r="Y57" s="163"/>
      <c r="Z57" s="164"/>
      <c r="AA57" s="165"/>
      <c r="AB57" s="129">
        <f>IF(AND([8]="В",[27]=1),[9]*[13],0)</f>
        <v>0</v>
      </c>
      <c r="AC57" s="130">
        <f>IF(AND([8]="В",[27]=1),[13],0)</f>
        <v>0</v>
      </c>
      <c r="AD57" s="131">
        <f>IF([8]="П",[9]*[13],0)</f>
        <v>0</v>
      </c>
      <c r="AE57" s="131">
        <f>IF([8]="П",[13],0)</f>
        <v>0</v>
      </c>
      <c r="AF57" s="131">
        <f>IF(AND([8]="В",[27]=1),[9],0)</f>
        <v>0</v>
      </c>
    </row>
    <row r="58" spans="1:32" hidden="1">
      <c r="A58" s="161"/>
      <c r="B58" s="158"/>
      <c r="C58" s="160"/>
      <c r="D58" s="162"/>
      <c r="E58" s="161"/>
      <c r="F58" s="163"/>
      <c r="G58" s="163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3"/>
      <c r="X58" s="163"/>
      <c r="Y58" s="163"/>
      <c r="Z58" s="164"/>
      <c r="AA58" s="165"/>
      <c r="AB58" s="129">
        <f>IF(AND([8]="В",[27]=1),[9]*[13],0)</f>
        <v>0</v>
      </c>
      <c r="AC58" s="130">
        <f>IF(AND([8]="В",[27]=1),[13],0)</f>
        <v>0</v>
      </c>
      <c r="AD58" s="131">
        <f>IF([8]="П",[9]*[13],0)</f>
        <v>0</v>
      </c>
      <c r="AE58" s="131">
        <f>IF([8]="П",[13],0)</f>
        <v>0</v>
      </c>
      <c r="AF58" s="131">
        <f>IF(AND([8]="В",[27]=1),[9],0)</f>
        <v>0</v>
      </c>
    </row>
    <row r="59" spans="1:32" hidden="1">
      <c r="A59" s="161"/>
      <c r="B59" s="158"/>
      <c r="C59" s="160"/>
      <c r="D59" s="162"/>
      <c r="E59" s="161"/>
      <c r="F59" s="163"/>
      <c r="G59" s="163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3"/>
      <c r="X59" s="163"/>
      <c r="Y59" s="163"/>
      <c r="Z59" s="164"/>
      <c r="AA59" s="165"/>
      <c r="AB59" s="129">
        <f>IF(AND([8]="В",[27]=1),[9]*[13],0)</f>
        <v>0</v>
      </c>
      <c r="AC59" s="130">
        <f>IF(AND([8]="В",[27]=1),[13],0)</f>
        <v>0</v>
      </c>
      <c r="AD59" s="131">
        <f>IF([8]="П",[9]*[13],0)</f>
        <v>0</v>
      </c>
      <c r="AE59" s="131">
        <f>IF([8]="П",[13],0)</f>
        <v>0</v>
      </c>
      <c r="AF59" s="131">
        <f>IF(AND([8]="В",[27]=1),[9],0)</f>
        <v>0</v>
      </c>
    </row>
    <row r="60" spans="1:32" hidden="1">
      <c r="A60" s="161"/>
      <c r="B60" s="158"/>
      <c r="C60" s="160"/>
      <c r="D60" s="162"/>
      <c r="E60" s="161"/>
      <c r="F60" s="163"/>
      <c r="G60" s="163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3"/>
      <c r="X60" s="163"/>
      <c r="Y60" s="163"/>
      <c r="Z60" s="164"/>
      <c r="AA60" s="165"/>
      <c r="AB60" s="129">
        <f>IF(AND([8]="В",[27]=1),[9]*[13],0)</f>
        <v>0</v>
      </c>
      <c r="AC60" s="130">
        <f>IF(AND([8]="В",[27]=1),[13],0)</f>
        <v>0</v>
      </c>
      <c r="AD60" s="131">
        <f>IF([8]="П",[9]*[13],0)</f>
        <v>0</v>
      </c>
      <c r="AE60" s="131">
        <f>IF([8]="П",[13],0)</f>
        <v>0</v>
      </c>
      <c r="AF60" s="131">
        <f>IF(AND([8]="В",[27]=1),[9],0)</f>
        <v>0</v>
      </c>
    </row>
    <row r="61" spans="1:32" hidden="1">
      <c r="A61" s="161"/>
      <c r="B61" s="158"/>
      <c r="C61" s="160"/>
      <c r="D61" s="162"/>
      <c r="E61" s="161"/>
      <c r="F61" s="163"/>
      <c r="G61" s="163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3"/>
      <c r="X61" s="163"/>
      <c r="Y61" s="163"/>
      <c r="Z61" s="164"/>
      <c r="AA61" s="165"/>
      <c r="AB61" s="129">
        <f>IF(AND([8]="В",[27]=1),[9]*[13],0)</f>
        <v>0</v>
      </c>
      <c r="AC61" s="130">
        <f>IF(AND([8]="В",[27]=1),[13],0)</f>
        <v>0</v>
      </c>
      <c r="AD61" s="131">
        <f>IF([8]="П",[9]*[13],0)</f>
        <v>0</v>
      </c>
      <c r="AE61" s="131">
        <f>IF([8]="П",[13],0)</f>
        <v>0</v>
      </c>
      <c r="AF61" s="131">
        <f>IF(AND([8]="В",[27]=1),[9],0)</f>
        <v>0</v>
      </c>
    </row>
    <row r="62" spans="1:32" hidden="1">
      <c r="A62" s="161"/>
      <c r="B62" s="158"/>
      <c r="C62" s="160"/>
      <c r="D62" s="162"/>
      <c r="E62" s="161"/>
      <c r="F62" s="163"/>
      <c r="G62" s="163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3"/>
      <c r="X62" s="163"/>
      <c r="Y62" s="163"/>
      <c r="Z62" s="164"/>
      <c r="AA62" s="165"/>
      <c r="AB62" s="129">
        <f>IF(AND([8]="В",[27]=1),[9]*[13],0)</f>
        <v>0</v>
      </c>
      <c r="AC62" s="130">
        <f>IF(AND([8]="В",[27]=1),[13],0)</f>
        <v>0</v>
      </c>
      <c r="AD62" s="131">
        <f>IF([8]="П",[9]*[13],0)</f>
        <v>0</v>
      </c>
      <c r="AE62" s="131">
        <f>IF([8]="П",[13],0)</f>
        <v>0</v>
      </c>
      <c r="AF62" s="131">
        <f>IF(AND([8]="В",[27]=1),[9],0)</f>
        <v>0</v>
      </c>
    </row>
    <row r="63" spans="1:32" hidden="1">
      <c r="A63" s="161"/>
      <c r="B63" s="158"/>
      <c r="C63" s="160"/>
      <c r="D63" s="162"/>
      <c r="E63" s="161"/>
      <c r="F63" s="163"/>
      <c r="G63" s="163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3"/>
      <c r="X63" s="163"/>
      <c r="Y63" s="163"/>
      <c r="Z63" s="164"/>
      <c r="AA63" s="165"/>
      <c r="AB63" s="129">
        <f>IF(AND([8]="В",[27]=1),[9]*[13],0)</f>
        <v>0</v>
      </c>
      <c r="AC63" s="130">
        <f>IF(AND([8]="В",[27]=1),[13],0)</f>
        <v>0</v>
      </c>
      <c r="AD63" s="131">
        <f>IF([8]="П",[9]*[13],0)</f>
        <v>0</v>
      </c>
      <c r="AE63" s="131">
        <f>IF([8]="П",[13],0)</f>
        <v>0</v>
      </c>
      <c r="AF63" s="131">
        <f>IF(AND([8]="В",[27]=1),[9],0)</f>
        <v>0</v>
      </c>
    </row>
    <row r="64" spans="1:32" hidden="1">
      <c r="A64" s="161"/>
      <c r="B64" s="158"/>
      <c r="C64" s="160"/>
      <c r="D64" s="162"/>
      <c r="E64" s="161"/>
      <c r="F64" s="163"/>
      <c r="G64" s="163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3"/>
      <c r="X64" s="163"/>
      <c r="Y64" s="163"/>
      <c r="Z64" s="164"/>
      <c r="AA64" s="165"/>
      <c r="AB64" s="129">
        <f>IF(AND([8]="В",[27]=1),[9]*[13],0)</f>
        <v>0</v>
      </c>
      <c r="AC64" s="130">
        <f>IF(AND([8]="В",[27]=1),[13],0)</f>
        <v>0</v>
      </c>
      <c r="AD64" s="131">
        <f>IF([8]="П",[9]*[13],0)</f>
        <v>0</v>
      </c>
      <c r="AE64" s="131">
        <f>IF([8]="П",[13],0)</f>
        <v>0</v>
      </c>
      <c r="AF64" s="131">
        <f>IF(AND([8]="В",[27]=1),[9],0)</f>
        <v>0</v>
      </c>
    </row>
    <row r="65" spans="1:32" hidden="1">
      <c r="A65" s="161"/>
      <c r="B65" s="158"/>
      <c r="C65" s="160"/>
      <c r="D65" s="162"/>
      <c r="E65" s="161"/>
      <c r="F65" s="163"/>
      <c r="G65" s="163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3"/>
      <c r="X65" s="163"/>
      <c r="Y65" s="163"/>
      <c r="Z65" s="164"/>
      <c r="AA65" s="165"/>
      <c r="AB65" s="129">
        <f>IF(AND([8]="В",[27]=1),[9]*[13],0)</f>
        <v>0</v>
      </c>
      <c r="AC65" s="130">
        <f>IF(AND([8]="В",[27]=1),[13],0)</f>
        <v>0</v>
      </c>
      <c r="AD65" s="131">
        <f>IF([8]="П",[9]*[13],0)</f>
        <v>0</v>
      </c>
      <c r="AE65" s="131">
        <f>IF([8]="П",[13],0)</f>
        <v>0</v>
      </c>
      <c r="AF65" s="131">
        <f>IF(AND([8]="В",[27]=1),[9],0)</f>
        <v>0</v>
      </c>
    </row>
    <row r="66" spans="1:32" hidden="1">
      <c r="A66" s="161"/>
      <c r="B66" s="158"/>
      <c r="C66" s="160"/>
      <c r="D66" s="162"/>
      <c r="E66" s="161"/>
      <c r="F66" s="163"/>
      <c r="G66" s="163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3"/>
      <c r="X66" s="163"/>
      <c r="Y66" s="163"/>
      <c r="Z66" s="164"/>
      <c r="AA66" s="165"/>
      <c r="AB66" s="129">
        <f>IF(AND([8]="В",[27]=1),[9]*[13],0)</f>
        <v>0</v>
      </c>
      <c r="AC66" s="130">
        <f>IF(AND([8]="В",[27]=1),[13],0)</f>
        <v>0</v>
      </c>
      <c r="AD66" s="131">
        <f>IF([8]="П",[9]*[13],0)</f>
        <v>0</v>
      </c>
      <c r="AE66" s="131">
        <f>IF([8]="П",[13],0)</f>
        <v>0</v>
      </c>
      <c r="AF66" s="131">
        <f>IF(AND([8]="В",[27]=1),[9],0)</f>
        <v>0</v>
      </c>
    </row>
    <row r="67" spans="1:32" hidden="1">
      <c r="A67" s="161"/>
      <c r="B67" s="158"/>
      <c r="C67" s="160"/>
      <c r="D67" s="162"/>
      <c r="E67" s="161"/>
      <c r="F67" s="163"/>
      <c r="G67" s="163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3"/>
      <c r="X67" s="163"/>
      <c r="Y67" s="163"/>
      <c r="Z67" s="164"/>
      <c r="AA67" s="165"/>
      <c r="AB67" s="129">
        <f>IF(AND([8]="В",[27]=1),[9]*[13],0)</f>
        <v>0</v>
      </c>
      <c r="AC67" s="130">
        <f>IF(AND([8]="В",[27]=1),[13],0)</f>
        <v>0</v>
      </c>
      <c r="AD67" s="131">
        <f>IF([8]="П",[9]*[13],0)</f>
        <v>0</v>
      </c>
      <c r="AE67" s="131">
        <f>IF([8]="П",[13],0)</f>
        <v>0</v>
      </c>
      <c r="AF67" s="131">
        <f>IF(AND([8]="В",[27]=1),[9],0)</f>
        <v>0</v>
      </c>
    </row>
    <row r="68" spans="1:32" hidden="1">
      <c r="A68" s="161"/>
      <c r="B68" s="158"/>
      <c r="C68" s="160"/>
      <c r="D68" s="162"/>
      <c r="E68" s="161"/>
      <c r="F68" s="163"/>
      <c r="G68" s="163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3"/>
      <c r="X68" s="163"/>
      <c r="Y68" s="163"/>
      <c r="Z68" s="164"/>
      <c r="AA68" s="165"/>
      <c r="AB68" s="129">
        <f>IF(AND([8]="В",[27]=1),[9]*[13],0)</f>
        <v>0</v>
      </c>
      <c r="AC68" s="130">
        <f>IF(AND([8]="В",[27]=1),[13],0)</f>
        <v>0</v>
      </c>
      <c r="AD68" s="131">
        <f>IF([8]="П",[9]*[13],0)</f>
        <v>0</v>
      </c>
      <c r="AE68" s="131">
        <f>IF([8]="П",[13],0)</f>
        <v>0</v>
      </c>
      <c r="AF68" s="131">
        <f>IF(AND([8]="В",[27]=1),[9],0)</f>
        <v>0</v>
      </c>
    </row>
    <row r="69" spans="1:32" hidden="1">
      <c r="A69" s="161"/>
      <c r="B69" s="158"/>
      <c r="C69" s="160"/>
      <c r="D69" s="162"/>
      <c r="E69" s="161"/>
      <c r="F69" s="163"/>
      <c r="G69" s="163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3"/>
      <c r="X69" s="163"/>
      <c r="Y69" s="163"/>
      <c r="Z69" s="164"/>
      <c r="AA69" s="165"/>
      <c r="AB69" s="129">
        <f>IF(AND([8]="В",[27]=1),[9]*[13],0)</f>
        <v>0</v>
      </c>
      <c r="AC69" s="130">
        <f>IF(AND([8]="В",[27]=1),[13],0)</f>
        <v>0</v>
      </c>
      <c r="AD69" s="131">
        <f>IF([8]="П",[9]*[13],0)</f>
        <v>0</v>
      </c>
      <c r="AE69" s="131">
        <f>IF([8]="П",[13],0)</f>
        <v>0</v>
      </c>
      <c r="AF69" s="131">
        <f>IF(AND([8]="В",[27]=1),[9],0)</f>
        <v>0</v>
      </c>
    </row>
    <row r="70" spans="1:32" hidden="1">
      <c r="A70" s="161"/>
      <c r="B70" s="158"/>
      <c r="C70" s="160"/>
      <c r="D70" s="162"/>
      <c r="E70" s="161"/>
      <c r="F70" s="163"/>
      <c r="G70" s="163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3"/>
      <c r="X70" s="163"/>
      <c r="Y70" s="163"/>
      <c r="Z70" s="164"/>
      <c r="AA70" s="165"/>
      <c r="AB70" s="129">
        <f>IF(AND([8]="В",[27]=1),[9]*[13],0)</f>
        <v>0</v>
      </c>
      <c r="AC70" s="130">
        <f>IF(AND([8]="В",[27]=1),[13],0)</f>
        <v>0</v>
      </c>
      <c r="AD70" s="131">
        <f>IF([8]="П",[9]*[13],0)</f>
        <v>0</v>
      </c>
      <c r="AE70" s="131">
        <f>IF([8]="П",[13],0)</f>
        <v>0</v>
      </c>
      <c r="AF70" s="131">
        <f>IF(AND([8]="В",[27]=1),[9],0)</f>
        <v>0</v>
      </c>
    </row>
    <row r="71" spans="1:32" hidden="1">
      <c r="A71" s="161"/>
      <c r="B71" s="158"/>
      <c r="C71" s="160"/>
      <c r="D71" s="162"/>
      <c r="E71" s="161"/>
      <c r="F71" s="163"/>
      <c r="G71" s="163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3"/>
      <c r="X71" s="163"/>
      <c r="Y71" s="163"/>
      <c r="Z71" s="164"/>
      <c r="AA71" s="165"/>
      <c r="AB71" s="129">
        <f>IF(AND([8]="В",[27]=1),[9]*[13],0)</f>
        <v>0</v>
      </c>
      <c r="AC71" s="130">
        <f>IF(AND([8]="В",[27]=1),[13],0)</f>
        <v>0</v>
      </c>
      <c r="AD71" s="131">
        <f>IF([8]="П",[9]*[13],0)</f>
        <v>0</v>
      </c>
      <c r="AE71" s="131">
        <f>IF([8]="П",[13],0)</f>
        <v>0</v>
      </c>
      <c r="AF71" s="131">
        <f>IF(AND([8]="В",[27]=1),[9],0)</f>
        <v>0</v>
      </c>
    </row>
    <row r="72" spans="1:32" hidden="1">
      <c r="A72" s="161"/>
      <c r="B72" s="158"/>
      <c r="C72" s="160"/>
      <c r="D72" s="162"/>
      <c r="E72" s="161"/>
      <c r="F72" s="163"/>
      <c r="G72" s="163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3"/>
      <c r="X72" s="163"/>
      <c r="Y72" s="163"/>
      <c r="Z72" s="164"/>
      <c r="AA72" s="165"/>
      <c r="AB72" s="129">
        <f>IF(AND([8]="В",[27]=1),[9]*[13],0)</f>
        <v>0</v>
      </c>
      <c r="AC72" s="130">
        <f>IF(AND([8]="В",[27]=1),[13],0)</f>
        <v>0</v>
      </c>
      <c r="AD72" s="131">
        <f>IF([8]="П",[9]*[13],0)</f>
        <v>0</v>
      </c>
      <c r="AE72" s="131">
        <f>IF([8]="П",[13],0)</f>
        <v>0</v>
      </c>
      <c r="AF72" s="131">
        <f>IF(AND([8]="В",[27]=1),[9],0)</f>
        <v>0</v>
      </c>
    </row>
    <row r="73" spans="1:32" hidden="1">
      <c r="A73" s="161"/>
      <c r="B73" s="158"/>
      <c r="C73" s="160"/>
      <c r="D73" s="162"/>
      <c r="E73" s="161"/>
      <c r="F73" s="163"/>
      <c r="G73" s="163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3"/>
      <c r="X73" s="163"/>
      <c r="Y73" s="163"/>
      <c r="Z73" s="164"/>
      <c r="AA73" s="165"/>
      <c r="AB73" s="129">
        <f>IF(AND([8]="В",[27]=1),[9]*[13],0)</f>
        <v>0</v>
      </c>
      <c r="AC73" s="130">
        <f>IF(AND([8]="В",[27]=1),[13],0)</f>
        <v>0</v>
      </c>
      <c r="AD73" s="131">
        <f>IF([8]="П",[9]*[13],0)</f>
        <v>0</v>
      </c>
      <c r="AE73" s="131">
        <f>IF([8]="П",[13],0)</f>
        <v>0</v>
      </c>
      <c r="AF73" s="131">
        <f>IF(AND([8]="В",[27]=1),[9],0)</f>
        <v>0</v>
      </c>
    </row>
    <row r="74" spans="1:32" hidden="1">
      <c r="A74" s="161"/>
      <c r="B74" s="158"/>
      <c r="C74" s="160"/>
      <c r="D74" s="162"/>
      <c r="E74" s="161"/>
      <c r="F74" s="163"/>
      <c r="G74" s="163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3"/>
      <c r="X74" s="163"/>
      <c r="Y74" s="163"/>
      <c r="Z74" s="164"/>
      <c r="AA74" s="165"/>
      <c r="AB74" s="129">
        <f>IF(AND([8]="В",[27]=1),[9]*[13],0)</f>
        <v>0</v>
      </c>
      <c r="AC74" s="130">
        <f>IF(AND([8]="В",[27]=1),[13],0)</f>
        <v>0</v>
      </c>
      <c r="AD74" s="131">
        <f>IF([8]="П",[9]*[13],0)</f>
        <v>0</v>
      </c>
      <c r="AE74" s="131">
        <f>IF([8]="П",[13],0)</f>
        <v>0</v>
      </c>
      <c r="AF74" s="131">
        <f>IF(AND([8]="В",[27]=1),[9],0)</f>
        <v>0</v>
      </c>
    </row>
    <row r="75" spans="1:32" hidden="1">
      <c r="A75" s="161"/>
      <c r="B75" s="158"/>
      <c r="C75" s="160"/>
      <c r="D75" s="162"/>
      <c r="E75" s="161"/>
      <c r="F75" s="163"/>
      <c r="G75" s="163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3"/>
      <c r="X75" s="163"/>
      <c r="Y75" s="163"/>
      <c r="Z75" s="164"/>
      <c r="AA75" s="165"/>
      <c r="AB75" s="129">
        <f>IF(AND([8]="В",[27]=1),[9]*[13],0)</f>
        <v>0</v>
      </c>
      <c r="AC75" s="130">
        <f>IF(AND([8]="В",[27]=1),[13],0)</f>
        <v>0</v>
      </c>
      <c r="AD75" s="131">
        <f>IF([8]="П",[9]*[13],0)</f>
        <v>0</v>
      </c>
      <c r="AE75" s="131">
        <f>IF([8]="П",[13],0)</f>
        <v>0</v>
      </c>
      <c r="AF75" s="131">
        <f>IF(AND([8]="В",[27]=1),[9],0)</f>
        <v>0</v>
      </c>
    </row>
    <row r="76" spans="1:32" hidden="1">
      <c r="A76" s="161"/>
      <c r="B76" s="158"/>
      <c r="C76" s="160"/>
      <c r="D76" s="162"/>
      <c r="E76" s="161"/>
      <c r="F76" s="163"/>
      <c r="G76" s="163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3"/>
      <c r="X76" s="163"/>
      <c r="Y76" s="163"/>
      <c r="Z76" s="164"/>
      <c r="AA76" s="165"/>
      <c r="AB76" s="129">
        <f>IF(AND([8]="В",[27]=1),[9]*[13],0)</f>
        <v>0</v>
      </c>
      <c r="AC76" s="130">
        <f>IF(AND([8]="В",[27]=1),[13],0)</f>
        <v>0</v>
      </c>
      <c r="AD76" s="131">
        <f>IF([8]="П",[9]*[13],0)</f>
        <v>0</v>
      </c>
      <c r="AE76" s="131">
        <f>IF([8]="П",[13],0)</f>
        <v>0</v>
      </c>
      <c r="AF76" s="131">
        <f>IF(AND([8]="В",[27]=1),[9],0)</f>
        <v>0</v>
      </c>
    </row>
    <row r="77" spans="1:32" hidden="1">
      <c r="A77" s="161"/>
      <c r="B77" s="158"/>
      <c r="C77" s="160"/>
      <c r="D77" s="162"/>
      <c r="E77" s="161"/>
      <c r="F77" s="163"/>
      <c r="G77" s="163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3"/>
      <c r="X77" s="163"/>
      <c r="Y77" s="163"/>
      <c r="Z77" s="164"/>
      <c r="AA77" s="165"/>
      <c r="AB77" s="129">
        <f>IF(AND([8]="В",[27]=1),[9]*[13],0)</f>
        <v>0</v>
      </c>
      <c r="AC77" s="130">
        <f>IF(AND([8]="В",[27]=1),[13],0)</f>
        <v>0</v>
      </c>
      <c r="AD77" s="131">
        <f>IF([8]="П",[9]*[13],0)</f>
        <v>0</v>
      </c>
      <c r="AE77" s="131">
        <f>IF([8]="П",[13],0)</f>
        <v>0</v>
      </c>
      <c r="AF77" s="131">
        <f>IF(AND([8]="В",[27]=1),[9],0)</f>
        <v>0</v>
      </c>
    </row>
    <row r="78" spans="1:32" hidden="1">
      <c r="A78" s="161"/>
      <c r="B78" s="158"/>
      <c r="C78" s="160"/>
      <c r="D78" s="162"/>
      <c r="E78" s="161"/>
      <c r="F78" s="163"/>
      <c r="G78" s="163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3"/>
      <c r="X78" s="163"/>
      <c r="Y78" s="163"/>
      <c r="Z78" s="164"/>
      <c r="AA78" s="165"/>
      <c r="AB78" s="129">
        <f>IF(AND([8]="В",[27]=1),[9]*[13],0)</f>
        <v>0</v>
      </c>
      <c r="AC78" s="130">
        <f>IF(AND([8]="В",[27]=1),[13],0)</f>
        <v>0</v>
      </c>
      <c r="AD78" s="131">
        <f>IF([8]="П",[9]*[13],0)</f>
        <v>0</v>
      </c>
      <c r="AE78" s="131">
        <f>IF([8]="П",[13],0)</f>
        <v>0</v>
      </c>
      <c r="AF78" s="131">
        <f>IF(AND([8]="В",[27]=1),[9],0)</f>
        <v>0</v>
      </c>
    </row>
    <row r="79" spans="1:32" hidden="1">
      <c r="A79" s="161"/>
      <c r="B79" s="158"/>
      <c r="C79" s="160"/>
      <c r="D79" s="162"/>
      <c r="E79" s="161"/>
      <c r="F79" s="163"/>
      <c r="G79" s="163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3"/>
      <c r="X79" s="163"/>
      <c r="Y79" s="163"/>
      <c r="Z79" s="164"/>
      <c r="AA79" s="165"/>
      <c r="AB79" s="129">
        <f>IF(AND([8]="В",[27]=1),[9]*[13],0)</f>
        <v>0</v>
      </c>
      <c r="AC79" s="130">
        <f>IF(AND([8]="В",[27]=1),[13],0)</f>
        <v>0</v>
      </c>
      <c r="AD79" s="131">
        <f>IF([8]="П",[9]*[13],0)</f>
        <v>0</v>
      </c>
      <c r="AE79" s="131">
        <f>IF([8]="П",[13],0)</f>
        <v>0</v>
      </c>
      <c r="AF79" s="131">
        <f>IF(AND([8]="В",[27]=1),[9],0)</f>
        <v>0</v>
      </c>
    </row>
    <row r="80" spans="1:32" hidden="1">
      <c r="A80" s="161"/>
      <c r="B80" s="158"/>
      <c r="C80" s="160"/>
      <c r="D80" s="162"/>
      <c r="E80" s="161"/>
      <c r="F80" s="163"/>
      <c r="G80" s="163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3"/>
      <c r="X80" s="163"/>
      <c r="Y80" s="163"/>
      <c r="Z80" s="164"/>
      <c r="AA80" s="165"/>
      <c r="AB80" s="129">
        <f>IF(AND([8]="В",[27]=1),[9]*[13],0)</f>
        <v>0</v>
      </c>
      <c r="AC80" s="130">
        <f>IF(AND([8]="В",[27]=1),[13],0)</f>
        <v>0</v>
      </c>
      <c r="AD80" s="131">
        <f>IF([8]="П",[9]*[13],0)</f>
        <v>0</v>
      </c>
      <c r="AE80" s="131">
        <f>IF([8]="П",[13],0)</f>
        <v>0</v>
      </c>
      <c r="AF80" s="131">
        <f>IF(AND([8]="В",[27]=1),[9],0)</f>
        <v>0</v>
      </c>
    </row>
    <row r="81" spans="1:32" ht="4.1500000000000004" hidden="1" customHeight="1">
      <c r="A81" s="161"/>
      <c r="B81" s="158"/>
      <c r="C81" s="160"/>
      <c r="D81" s="162"/>
      <c r="E81" s="161"/>
      <c r="F81" s="163"/>
      <c r="G81" s="163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3"/>
      <c r="X81" s="163"/>
      <c r="Y81" s="163"/>
      <c r="Z81" s="164"/>
      <c r="AA81" s="165"/>
      <c r="AB81" s="129">
        <f>IF(AND([8]="В",[27]=1),[9]*[13],0)</f>
        <v>0</v>
      </c>
      <c r="AC81" s="130">
        <f>IF(AND([8]="В",[27]=1),[13],0)</f>
        <v>0</v>
      </c>
      <c r="AD81" s="131">
        <f>IF([8]="П",[9]*[13],0)</f>
        <v>0</v>
      </c>
      <c r="AE81" s="131">
        <f>IF([8]="П",[13],0)</f>
        <v>0</v>
      </c>
      <c r="AF81" s="131">
        <f>IF(AND([8]="В",[27]=1),[9],0)</f>
        <v>0</v>
      </c>
    </row>
    <row r="82" spans="1:32" hidden="1">
      <c r="A82" s="161"/>
      <c r="B82" s="158"/>
      <c r="C82" s="160"/>
      <c r="D82" s="162"/>
      <c r="E82" s="161"/>
      <c r="F82" s="163"/>
      <c r="G82" s="163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3"/>
      <c r="X82" s="163"/>
      <c r="Y82" s="163"/>
      <c r="Z82" s="164"/>
      <c r="AA82" s="165"/>
      <c r="AB82" s="129">
        <f>IF(AND([8]="В",[27]=1),[9]*[13],0)</f>
        <v>0</v>
      </c>
      <c r="AC82" s="130">
        <f>IF(AND([8]="В",[27]=1),[13],0)</f>
        <v>0</v>
      </c>
      <c r="AD82" s="131">
        <f>IF([8]="П",[9]*[13],0)</f>
        <v>0</v>
      </c>
      <c r="AE82" s="131">
        <f>IF([8]="П",[13],0)</f>
        <v>0</v>
      </c>
      <c r="AF82" s="131">
        <f>IF(AND([8]="В",[27]=1),[9],0)</f>
        <v>0</v>
      </c>
    </row>
    <row r="83" spans="1:32" hidden="1">
      <c r="A83" s="161"/>
      <c r="B83" s="158"/>
      <c r="C83" s="160"/>
      <c r="D83" s="162"/>
      <c r="E83" s="161"/>
      <c r="F83" s="163"/>
      <c r="G83" s="163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3"/>
      <c r="X83" s="163"/>
      <c r="Y83" s="163"/>
      <c r="Z83" s="164"/>
      <c r="AA83" s="165"/>
      <c r="AB83" s="129">
        <f>IF(AND([8]="В",[27]=1),[9]*[13],0)</f>
        <v>0</v>
      </c>
      <c r="AC83" s="130">
        <f>IF(AND([8]="В",[27]=1),[13],0)</f>
        <v>0</v>
      </c>
      <c r="AD83" s="131">
        <f>IF([8]="П",[9]*[13],0)</f>
        <v>0</v>
      </c>
      <c r="AE83" s="131">
        <f>IF([8]="П",[13],0)</f>
        <v>0</v>
      </c>
      <c r="AF83" s="131">
        <f>IF(AND([8]="В",[27]=1),[9],0)</f>
        <v>0</v>
      </c>
    </row>
    <row r="84" spans="1:32" hidden="1">
      <c r="A84" s="161"/>
      <c r="B84" s="158"/>
      <c r="C84" s="160"/>
      <c r="D84" s="162"/>
      <c r="E84" s="161"/>
      <c r="F84" s="163"/>
      <c r="G84" s="163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3"/>
      <c r="X84" s="163"/>
      <c r="Y84" s="163"/>
      <c r="Z84" s="164"/>
      <c r="AA84" s="165"/>
      <c r="AB84" s="129">
        <f>IF(AND([8]="В",[27]=1),[9]*[13],0)</f>
        <v>0</v>
      </c>
      <c r="AC84" s="130">
        <f>IF(AND([8]="В",[27]=1),[13],0)</f>
        <v>0</v>
      </c>
      <c r="AD84" s="131">
        <f>IF([8]="П",[9]*[13],0)</f>
        <v>0</v>
      </c>
      <c r="AE84" s="131">
        <f>IF([8]="П",[13],0)</f>
        <v>0</v>
      </c>
      <c r="AF84" s="131">
        <f>IF(AND([8]="В",[27]=1),[9],0)</f>
        <v>0</v>
      </c>
    </row>
    <row r="85" spans="1:32" hidden="1">
      <c r="A85" s="161"/>
      <c r="B85" s="158"/>
      <c r="C85" s="160"/>
      <c r="D85" s="162"/>
      <c r="E85" s="161"/>
      <c r="F85" s="163"/>
      <c r="G85" s="163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3"/>
      <c r="X85" s="163"/>
      <c r="Y85" s="163"/>
      <c r="Z85" s="164"/>
      <c r="AA85" s="165"/>
      <c r="AB85" s="129">
        <f>IF(AND([8]="В",[27]=1),[9]*[13],0)</f>
        <v>0</v>
      </c>
      <c r="AC85" s="130">
        <f>IF(AND([8]="В",[27]=1),[13],0)</f>
        <v>0</v>
      </c>
      <c r="AD85" s="131">
        <f>IF([8]="П",[9]*[13],0)</f>
        <v>0</v>
      </c>
      <c r="AE85" s="131">
        <f>IF([8]="П",[13],0)</f>
        <v>0</v>
      </c>
      <c r="AF85" s="131">
        <f>IF(AND([8]="В",[27]=1),[9],0)</f>
        <v>0</v>
      </c>
    </row>
    <row r="86" spans="1:32" hidden="1">
      <c r="A86" s="161"/>
      <c r="B86" s="158"/>
      <c r="C86" s="160"/>
      <c r="D86" s="162"/>
      <c r="E86" s="161"/>
      <c r="F86" s="163"/>
      <c r="G86" s="163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3"/>
      <c r="X86" s="163"/>
      <c r="Y86" s="163"/>
      <c r="Z86" s="164"/>
      <c r="AA86" s="165"/>
      <c r="AB86" s="129">
        <f>IF(AND([8]="В",[27]=1),[9]*[13],0)</f>
        <v>0</v>
      </c>
      <c r="AC86" s="130">
        <f>IF(AND([8]="В",[27]=1),[13],0)</f>
        <v>0</v>
      </c>
      <c r="AD86" s="131">
        <f>IF([8]="П",[9]*[13],0)</f>
        <v>0</v>
      </c>
      <c r="AE86" s="131">
        <f>IF([8]="П",[13],0)</f>
        <v>0</v>
      </c>
      <c r="AF86" s="131">
        <f>IF(AND([8]="В",[27]=1),[9],0)</f>
        <v>0</v>
      </c>
    </row>
    <row r="87" spans="1:32" hidden="1">
      <c r="A87" s="161"/>
      <c r="B87" s="158"/>
      <c r="C87" s="160"/>
      <c r="D87" s="162"/>
      <c r="E87" s="161"/>
      <c r="F87" s="163"/>
      <c r="G87" s="163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3"/>
      <c r="X87" s="163"/>
      <c r="Y87" s="163"/>
      <c r="Z87" s="164"/>
      <c r="AA87" s="165"/>
      <c r="AB87" s="129">
        <f>IF(AND([8]="В",[27]=1),[9]*[13],0)</f>
        <v>0</v>
      </c>
      <c r="AC87" s="130">
        <f>IF(AND([8]="В",[27]=1),[13],0)</f>
        <v>0</v>
      </c>
      <c r="AD87" s="131">
        <f>IF([8]="П",[9]*[13],0)</f>
        <v>0</v>
      </c>
      <c r="AE87" s="131">
        <f>IF([8]="П",[13],0)</f>
        <v>0</v>
      </c>
      <c r="AF87" s="131">
        <f>IF(AND([8]="В",[27]=1),[9],0)</f>
        <v>0</v>
      </c>
    </row>
    <row r="88" spans="1:32" hidden="1">
      <c r="A88" s="161"/>
      <c r="B88" s="158"/>
      <c r="C88" s="160"/>
      <c r="D88" s="162"/>
      <c r="E88" s="161"/>
      <c r="F88" s="163"/>
      <c r="G88" s="163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3"/>
      <c r="X88" s="163"/>
      <c r="Y88" s="163"/>
      <c r="Z88" s="164"/>
      <c r="AA88" s="165"/>
      <c r="AB88" s="129">
        <f>IF(AND([8]="В",[27]=1),[9]*[13],0)</f>
        <v>0</v>
      </c>
      <c r="AC88" s="130">
        <f>IF(AND([8]="В",[27]=1),[13],0)</f>
        <v>0</v>
      </c>
      <c r="AD88" s="131">
        <f>IF([8]="П",[9]*[13],0)</f>
        <v>0</v>
      </c>
      <c r="AE88" s="131">
        <f>IF([8]="П",[13],0)</f>
        <v>0</v>
      </c>
      <c r="AF88" s="131">
        <f>IF(AND([8]="В",[27]=1),[9],0)</f>
        <v>0</v>
      </c>
    </row>
    <row r="89" spans="1:32" hidden="1">
      <c r="A89" s="161"/>
      <c r="B89" s="158"/>
      <c r="C89" s="160"/>
      <c r="D89" s="162"/>
      <c r="E89" s="161"/>
      <c r="F89" s="163"/>
      <c r="G89" s="163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3"/>
      <c r="X89" s="163"/>
      <c r="Y89" s="163"/>
      <c r="Z89" s="164"/>
      <c r="AA89" s="165"/>
      <c r="AB89" s="129">
        <f>IF(AND([8]="В",[27]=1),[9]*[13],0)</f>
        <v>0</v>
      </c>
      <c r="AC89" s="130">
        <f>IF(AND([8]="В",[27]=1),[13],0)</f>
        <v>0</v>
      </c>
      <c r="AD89" s="131">
        <f>IF([8]="П",[9]*[13],0)</f>
        <v>0</v>
      </c>
      <c r="AE89" s="131">
        <f>IF([8]="П",[13],0)</f>
        <v>0</v>
      </c>
      <c r="AF89" s="131">
        <f>IF(AND([8]="В",[27]=1),[9],0)</f>
        <v>0</v>
      </c>
    </row>
    <row r="90" spans="1:32" hidden="1">
      <c r="A90" s="161"/>
      <c r="B90" s="158"/>
      <c r="C90" s="160"/>
      <c r="D90" s="162"/>
      <c r="E90" s="161"/>
      <c r="F90" s="163"/>
      <c r="G90" s="163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3"/>
      <c r="X90" s="163"/>
      <c r="Y90" s="163"/>
      <c r="Z90" s="164"/>
      <c r="AA90" s="165"/>
      <c r="AB90" s="129">
        <f>IF(AND([8]="В",[27]=1),[9]*[13],0)</f>
        <v>0</v>
      </c>
      <c r="AC90" s="130">
        <f>IF(AND([8]="В",[27]=1),[13],0)</f>
        <v>0</v>
      </c>
      <c r="AD90" s="131">
        <f>IF([8]="П",[9]*[13],0)</f>
        <v>0</v>
      </c>
      <c r="AE90" s="131">
        <f>IF([8]="П",[13],0)</f>
        <v>0</v>
      </c>
      <c r="AF90" s="131">
        <f>IF(AND([8]="В",[27]=1),[9],0)</f>
        <v>0</v>
      </c>
    </row>
    <row r="91" spans="1:32" hidden="1">
      <c r="A91" s="161"/>
      <c r="B91" s="158"/>
      <c r="C91" s="160"/>
      <c r="D91" s="162"/>
      <c r="E91" s="161"/>
      <c r="F91" s="163"/>
      <c r="G91" s="163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3"/>
      <c r="X91" s="163"/>
      <c r="Y91" s="163"/>
      <c r="Z91" s="164"/>
      <c r="AA91" s="165"/>
      <c r="AB91" s="129">
        <f>IF(AND([8]="В",[27]=1),[9]*[13],0)</f>
        <v>0</v>
      </c>
      <c r="AC91" s="130">
        <f>IF(AND([8]="В",[27]=1),[13],0)</f>
        <v>0</v>
      </c>
      <c r="AD91" s="131">
        <f>IF([8]="П",[9]*[13],0)</f>
        <v>0</v>
      </c>
      <c r="AE91" s="131">
        <f>IF([8]="П",[13],0)</f>
        <v>0</v>
      </c>
      <c r="AF91" s="131">
        <f>IF(AND([8]="В",[27]=1),[9],0)</f>
        <v>0</v>
      </c>
    </row>
    <row r="92" spans="1:32" hidden="1">
      <c r="A92" s="161"/>
      <c r="B92" s="158"/>
      <c r="C92" s="160"/>
      <c r="D92" s="162"/>
      <c r="E92" s="161"/>
      <c r="F92" s="163"/>
      <c r="G92" s="163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3"/>
      <c r="X92" s="163"/>
      <c r="Y92" s="163"/>
      <c r="Z92" s="164"/>
      <c r="AA92" s="165"/>
      <c r="AB92" s="129">
        <f>IF(AND([8]="В",[27]=1),[9]*[13],0)</f>
        <v>0</v>
      </c>
      <c r="AC92" s="130">
        <f>IF(AND([8]="В",[27]=1),[13],0)</f>
        <v>0</v>
      </c>
      <c r="AD92" s="131">
        <f>IF([8]="П",[9]*[13],0)</f>
        <v>0</v>
      </c>
      <c r="AE92" s="131">
        <f>IF([8]="П",[13],0)</f>
        <v>0</v>
      </c>
      <c r="AF92" s="131">
        <f>IF(AND([8]="В",[27]=1),[9],0)</f>
        <v>0</v>
      </c>
    </row>
    <row r="93" spans="1:32" hidden="1">
      <c r="A93" s="161"/>
      <c r="B93" s="158"/>
      <c r="C93" s="160"/>
      <c r="D93" s="162"/>
      <c r="E93" s="161"/>
      <c r="F93" s="163"/>
      <c r="G93" s="163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3"/>
      <c r="X93" s="163"/>
      <c r="Y93" s="163"/>
      <c r="Z93" s="164"/>
      <c r="AA93" s="165"/>
      <c r="AB93" s="129">
        <f>IF(AND([8]="В",[27]=1),[9]*[13],0)</f>
        <v>0</v>
      </c>
      <c r="AC93" s="130">
        <f>IF(AND([8]="В",[27]=1),[13],0)</f>
        <v>0</v>
      </c>
      <c r="AD93" s="131">
        <f>IF([8]="П",[9]*[13],0)</f>
        <v>0</v>
      </c>
      <c r="AE93" s="131">
        <f>IF([8]="П",[13],0)</f>
        <v>0</v>
      </c>
      <c r="AF93" s="131">
        <f>IF(AND([8]="В",[27]=1),[9],0)</f>
        <v>0</v>
      </c>
    </row>
    <row r="94" spans="1:32" hidden="1">
      <c r="A94" s="161"/>
      <c r="B94" s="158"/>
      <c r="C94" s="160"/>
      <c r="D94" s="162"/>
      <c r="E94" s="161"/>
      <c r="F94" s="163"/>
      <c r="G94" s="163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3"/>
      <c r="X94" s="163"/>
      <c r="Y94" s="163"/>
      <c r="Z94" s="164"/>
      <c r="AA94" s="165"/>
      <c r="AB94" s="129">
        <f>IF(AND([8]="В",[27]=1),[9]*[13],0)</f>
        <v>0</v>
      </c>
      <c r="AC94" s="130">
        <f>IF(AND([8]="В",[27]=1),[13],0)</f>
        <v>0</v>
      </c>
      <c r="AD94" s="131">
        <f>IF([8]="П",[9]*[13],0)</f>
        <v>0</v>
      </c>
      <c r="AE94" s="131">
        <f>IF([8]="П",[13],0)</f>
        <v>0</v>
      </c>
      <c r="AF94" s="131">
        <f>IF(AND([8]="В",[27]=1),[9],0)</f>
        <v>0</v>
      </c>
    </row>
    <row r="95" spans="1:32" hidden="1">
      <c r="A95" s="161"/>
      <c r="B95" s="158"/>
      <c r="C95" s="160"/>
      <c r="D95" s="162"/>
      <c r="E95" s="161"/>
      <c r="F95" s="163"/>
      <c r="G95" s="163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3"/>
      <c r="X95" s="163"/>
      <c r="Y95" s="163"/>
      <c r="Z95" s="164"/>
      <c r="AA95" s="165"/>
      <c r="AB95" s="129">
        <f>IF(AND([8]="В",[27]=1),[9]*[13],0)</f>
        <v>0</v>
      </c>
      <c r="AC95" s="130">
        <f>IF(AND([8]="В",[27]=1),[13],0)</f>
        <v>0</v>
      </c>
      <c r="AD95" s="131">
        <f>IF([8]="П",[9]*[13],0)</f>
        <v>0</v>
      </c>
      <c r="AE95" s="131">
        <f>IF([8]="П",[13],0)</f>
        <v>0</v>
      </c>
      <c r="AF95" s="131">
        <f>IF(AND([8]="В",[27]=1),[9],0)</f>
        <v>0</v>
      </c>
    </row>
    <row r="96" spans="1:32" hidden="1">
      <c r="A96" s="161"/>
      <c r="B96" s="158"/>
      <c r="C96" s="160"/>
      <c r="D96" s="162"/>
      <c r="E96" s="161"/>
      <c r="F96" s="163"/>
      <c r="G96" s="163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3"/>
      <c r="X96" s="163"/>
      <c r="Y96" s="163"/>
      <c r="Z96" s="164"/>
      <c r="AA96" s="165"/>
      <c r="AB96" s="129">
        <f>IF(AND([8]="В",[27]=1),[9]*[13],0)</f>
        <v>0</v>
      </c>
      <c r="AC96" s="130">
        <f>IF(AND([8]="В",[27]=1),[13],0)</f>
        <v>0</v>
      </c>
      <c r="AD96" s="131">
        <f>IF([8]="П",[9]*[13],0)</f>
        <v>0</v>
      </c>
      <c r="AE96" s="131">
        <f>IF([8]="П",[13],0)</f>
        <v>0</v>
      </c>
      <c r="AF96" s="131">
        <f>IF(AND([8]="В",[27]=1),[9],0)</f>
        <v>0</v>
      </c>
    </row>
    <row r="97" spans="1:32" hidden="1">
      <c r="A97" s="161"/>
      <c r="B97" s="158"/>
      <c r="C97" s="160"/>
      <c r="D97" s="162"/>
      <c r="E97" s="161"/>
      <c r="F97" s="163"/>
      <c r="G97" s="163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3"/>
      <c r="X97" s="163"/>
      <c r="Y97" s="163"/>
      <c r="Z97" s="164"/>
      <c r="AA97" s="165"/>
      <c r="AB97" s="129">
        <f>IF(AND([8]="В",[27]=1),[9]*[13],0)</f>
        <v>0</v>
      </c>
      <c r="AC97" s="130">
        <f>IF(AND([8]="В",[27]=1),[13],0)</f>
        <v>0</v>
      </c>
      <c r="AD97" s="131">
        <f>IF([8]="П",[9]*[13],0)</f>
        <v>0</v>
      </c>
      <c r="AE97" s="131">
        <f>IF([8]="П",[13],0)</f>
        <v>0</v>
      </c>
      <c r="AF97" s="131">
        <f>IF(AND([8]="В",[27]=1),[9],0)</f>
        <v>0</v>
      </c>
    </row>
    <row r="98" spans="1:32" hidden="1">
      <c r="A98" s="161"/>
      <c r="B98" s="158"/>
      <c r="C98" s="160"/>
      <c r="D98" s="162"/>
      <c r="E98" s="161"/>
      <c r="F98" s="163"/>
      <c r="G98" s="163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3"/>
      <c r="X98" s="163"/>
      <c r="Y98" s="163"/>
      <c r="Z98" s="164"/>
      <c r="AA98" s="165"/>
      <c r="AB98" s="129">
        <f>IF(AND([8]="В",[27]=1),[9]*[13],0)</f>
        <v>0</v>
      </c>
      <c r="AC98" s="130">
        <f>IF(AND([8]="В",[27]=1),[13],0)</f>
        <v>0</v>
      </c>
      <c r="AD98" s="131">
        <f>IF([8]="П",[9]*[13],0)</f>
        <v>0</v>
      </c>
      <c r="AE98" s="131">
        <f>IF([8]="П",[13],0)</f>
        <v>0</v>
      </c>
      <c r="AF98" s="131">
        <f>IF(AND([8]="В",[27]=1),[9],0)</f>
        <v>0</v>
      </c>
    </row>
    <row r="99" spans="1:32" hidden="1">
      <c r="A99" s="161"/>
      <c r="B99" s="158"/>
      <c r="C99" s="160"/>
      <c r="D99" s="162"/>
      <c r="E99" s="161"/>
      <c r="F99" s="163"/>
      <c r="G99" s="163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3"/>
      <c r="X99" s="163"/>
      <c r="Y99" s="163"/>
      <c r="Z99" s="164"/>
      <c r="AA99" s="165"/>
      <c r="AB99" s="129">
        <f>IF(AND([8]="В",[27]=1),[9]*[13],0)</f>
        <v>0</v>
      </c>
      <c r="AC99" s="130">
        <f>IF(AND([8]="В",[27]=1),[13],0)</f>
        <v>0</v>
      </c>
      <c r="AD99" s="131">
        <f>IF([8]="П",[9]*[13],0)</f>
        <v>0</v>
      </c>
      <c r="AE99" s="131">
        <f>IF([8]="П",[13],0)</f>
        <v>0</v>
      </c>
      <c r="AF99" s="131">
        <f>IF(AND([8]="В",[27]=1),[9],0)</f>
        <v>0</v>
      </c>
    </row>
    <row r="100" spans="1:32" hidden="1">
      <c r="A100" s="161"/>
      <c r="B100" s="158"/>
      <c r="C100" s="160"/>
      <c r="D100" s="162"/>
      <c r="E100" s="161"/>
      <c r="F100" s="163"/>
      <c r="G100" s="163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3"/>
      <c r="X100" s="163"/>
      <c r="Y100" s="163"/>
      <c r="Z100" s="164"/>
      <c r="AA100" s="165"/>
      <c r="AB100" s="129">
        <f>IF(AND([8]="В",[27]=1),[9]*[13],0)</f>
        <v>0</v>
      </c>
      <c r="AC100" s="130">
        <f>IF(AND([8]="В",[27]=1),[13],0)</f>
        <v>0</v>
      </c>
      <c r="AD100" s="131">
        <f>IF([8]="П",[9]*[13],0)</f>
        <v>0</v>
      </c>
      <c r="AE100" s="131">
        <f>IF([8]="П",[13],0)</f>
        <v>0</v>
      </c>
      <c r="AF100" s="131">
        <f>IF(AND([8]="В",[27]=1),[9],0)</f>
        <v>0</v>
      </c>
    </row>
    <row r="101" spans="1:32" hidden="1">
      <c r="A101" s="161"/>
      <c r="B101" s="158"/>
      <c r="C101" s="160"/>
      <c r="D101" s="162"/>
      <c r="E101" s="161"/>
      <c r="F101" s="163"/>
      <c r="G101" s="163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3"/>
      <c r="X101" s="163"/>
      <c r="Y101" s="163"/>
      <c r="Z101" s="164"/>
      <c r="AA101" s="165"/>
      <c r="AB101" s="129">
        <f>IF(AND([8]="В",[27]=1),[9]*[13],0)</f>
        <v>0</v>
      </c>
      <c r="AC101" s="130">
        <f>IF(AND([8]="В",[27]=1),[13],0)</f>
        <v>0</v>
      </c>
      <c r="AD101" s="131">
        <f>IF([8]="П",[9]*[13],0)</f>
        <v>0</v>
      </c>
      <c r="AE101" s="131">
        <f>IF([8]="П",[13],0)</f>
        <v>0</v>
      </c>
      <c r="AF101" s="131">
        <f>IF(AND([8]="В",[27]=1),[9],0)</f>
        <v>0</v>
      </c>
    </row>
    <row r="102" spans="1:32" hidden="1">
      <c r="A102" s="161"/>
      <c r="B102" s="158"/>
      <c r="C102" s="160"/>
      <c r="D102" s="162"/>
      <c r="E102" s="161"/>
      <c r="F102" s="163"/>
      <c r="G102" s="163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3"/>
      <c r="X102" s="163"/>
      <c r="Y102" s="163"/>
      <c r="Z102" s="164"/>
      <c r="AA102" s="165"/>
      <c r="AB102" s="129">
        <f>IF(AND([8]="В",[27]=1),[9]*[13],0)</f>
        <v>0</v>
      </c>
      <c r="AC102" s="130">
        <f>IF(AND([8]="В",[27]=1),[13],0)</f>
        <v>0</v>
      </c>
      <c r="AD102" s="131">
        <f>IF([8]="П",[9]*[13],0)</f>
        <v>0</v>
      </c>
      <c r="AE102" s="131">
        <f>IF([8]="П",[13],0)</f>
        <v>0</v>
      </c>
      <c r="AF102" s="131">
        <f>IF(AND([8]="В",[27]=1),[9],0)</f>
        <v>0</v>
      </c>
    </row>
    <row r="103" spans="1:32" hidden="1">
      <c r="A103" s="161"/>
      <c r="B103" s="158"/>
      <c r="C103" s="160"/>
      <c r="D103" s="162"/>
      <c r="E103" s="161"/>
      <c r="F103" s="163"/>
      <c r="G103" s="163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3"/>
      <c r="X103" s="163"/>
      <c r="Y103" s="163"/>
      <c r="Z103" s="164"/>
      <c r="AA103" s="165"/>
      <c r="AB103" s="129">
        <f>IF(AND([8]="В",[27]=1),[9]*[13],0)</f>
        <v>0</v>
      </c>
      <c r="AC103" s="130">
        <f>IF(AND([8]="В",[27]=1),[13],0)</f>
        <v>0</v>
      </c>
      <c r="AD103" s="131">
        <f>IF([8]="П",[9]*[13],0)</f>
        <v>0</v>
      </c>
      <c r="AE103" s="131">
        <f>IF([8]="П",[13],0)</f>
        <v>0</v>
      </c>
      <c r="AF103" s="131">
        <f>IF(AND([8]="В",[27]=1),[9],0)</f>
        <v>0</v>
      </c>
    </row>
    <row r="104" spans="1:32" hidden="1">
      <c r="A104" s="161"/>
      <c r="B104" s="158"/>
      <c r="C104" s="160"/>
      <c r="D104" s="162"/>
      <c r="E104" s="161"/>
      <c r="F104" s="163"/>
      <c r="G104" s="163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3"/>
      <c r="X104" s="163"/>
      <c r="Y104" s="163"/>
      <c r="Z104" s="164"/>
      <c r="AA104" s="165"/>
      <c r="AB104" s="129">
        <f>IF(AND([8]="В",[27]=1),[9]*[13],0)</f>
        <v>0</v>
      </c>
      <c r="AC104" s="130">
        <f>IF(AND([8]="В",[27]=1),[13],0)</f>
        <v>0</v>
      </c>
      <c r="AD104" s="131">
        <f>IF([8]="П",[9]*[13],0)</f>
        <v>0</v>
      </c>
      <c r="AE104" s="131">
        <f>IF([8]="П",[13],0)</f>
        <v>0</v>
      </c>
      <c r="AF104" s="131">
        <f>IF(AND([8]="В",[27]=1),[9],0)</f>
        <v>0</v>
      </c>
    </row>
    <row r="105" spans="1:32" hidden="1">
      <c r="A105" s="161"/>
      <c r="B105" s="158"/>
      <c r="C105" s="160"/>
      <c r="D105" s="162"/>
      <c r="E105" s="161"/>
      <c r="F105" s="163"/>
      <c r="G105" s="163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3"/>
      <c r="X105" s="163"/>
      <c r="Y105" s="163"/>
      <c r="Z105" s="164"/>
      <c r="AA105" s="165"/>
      <c r="AB105" s="129">
        <f>IF(AND([8]="В",[27]=1),[9]*[13],0)</f>
        <v>0</v>
      </c>
      <c r="AC105" s="130">
        <f>IF(AND([8]="В",[27]=1),[13],0)</f>
        <v>0</v>
      </c>
      <c r="AD105" s="131">
        <f>IF([8]="П",[9]*[13],0)</f>
        <v>0</v>
      </c>
      <c r="AE105" s="131">
        <f>IF([8]="П",[13],0)</f>
        <v>0</v>
      </c>
      <c r="AF105" s="131">
        <f>IF(AND([8]="В",[27]=1),[9],0)</f>
        <v>0</v>
      </c>
    </row>
    <row r="106" spans="1:32" hidden="1">
      <c r="A106" s="161"/>
      <c r="B106" s="158"/>
      <c r="C106" s="160"/>
      <c r="D106" s="162"/>
      <c r="E106" s="161"/>
      <c r="F106" s="163"/>
      <c r="G106" s="163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3"/>
      <c r="X106" s="163"/>
      <c r="Y106" s="163"/>
      <c r="Z106" s="164"/>
      <c r="AA106" s="165"/>
      <c r="AB106" s="129">
        <f>IF(AND([8]="В",[27]=1),[9]*[13],0)</f>
        <v>0</v>
      </c>
      <c r="AC106" s="130">
        <f>IF(AND([8]="В",[27]=1),[13],0)</f>
        <v>0</v>
      </c>
      <c r="AD106" s="131">
        <f>IF([8]="П",[9]*[13],0)</f>
        <v>0</v>
      </c>
      <c r="AE106" s="131">
        <f>IF([8]="П",[13],0)</f>
        <v>0</v>
      </c>
      <c r="AF106" s="131">
        <f>IF(AND([8]="В",[27]=1),[9],0)</f>
        <v>0</v>
      </c>
    </row>
    <row r="107" spans="1:32" hidden="1">
      <c r="A107" s="161"/>
      <c r="B107" s="158"/>
      <c r="C107" s="160"/>
      <c r="D107" s="162"/>
      <c r="E107" s="161"/>
      <c r="F107" s="163"/>
      <c r="G107" s="163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3"/>
      <c r="X107" s="163"/>
      <c r="Y107" s="163"/>
      <c r="Z107" s="164"/>
      <c r="AA107" s="165"/>
      <c r="AB107" s="129">
        <f>IF(AND([8]="В",[27]=1),[9]*[13],0)</f>
        <v>0</v>
      </c>
      <c r="AC107" s="130">
        <f>IF(AND([8]="В",[27]=1),[13],0)</f>
        <v>0</v>
      </c>
      <c r="AD107" s="131">
        <f>IF([8]="П",[9]*[13],0)</f>
        <v>0</v>
      </c>
      <c r="AE107" s="131">
        <f>IF([8]="П",[13],0)</f>
        <v>0</v>
      </c>
      <c r="AF107" s="131">
        <f>IF(AND([8]="В",[27]=1),[9],0)</f>
        <v>0</v>
      </c>
    </row>
    <row r="108" spans="1:32" hidden="1">
      <c r="A108" s="161"/>
      <c r="B108" s="158"/>
      <c r="C108" s="160"/>
      <c r="D108" s="162"/>
      <c r="E108" s="161"/>
      <c r="F108" s="163"/>
      <c r="G108" s="163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3"/>
      <c r="X108" s="163"/>
      <c r="Y108" s="163"/>
      <c r="Z108" s="164"/>
      <c r="AA108" s="165"/>
      <c r="AB108" s="129">
        <f>IF(AND([8]="В",[27]=1),[9]*[13],0)</f>
        <v>0</v>
      </c>
      <c r="AC108" s="130">
        <f>IF(AND([8]="В",[27]=1),[13],0)</f>
        <v>0</v>
      </c>
      <c r="AD108" s="131">
        <f>IF([8]="П",[9]*[13],0)</f>
        <v>0</v>
      </c>
      <c r="AE108" s="131">
        <f>IF([8]="П",[13],0)</f>
        <v>0</v>
      </c>
      <c r="AF108" s="131">
        <f>IF(AND([8]="В",[27]=1),[9],0)</f>
        <v>0</v>
      </c>
    </row>
    <row r="109" spans="1:32" hidden="1">
      <c r="A109" s="161"/>
      <c r="B109" s="158"/>
      <c r="C109" s="160"/>
      <c r="D109" s="162"/>
      <c r="E109" s="161"/>
      <c r="F109" s="163"/>
      <c r="G109" s="163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3"/>
      <c r="X109" s="163"/>
      <c r="Y109" s="163"/>
      <c r="Z109" s="164"/>
      <c r="AA109" s="165"/>
      <c r="AB109" s="129">
        <f>IF(AND([8]="В",[27]=1),[9]*[13],0)</f>
        <v>0</v>
      </c>
      <c r="AC109" s="130">
        <f>IF(AND([8]="В",[27]=1),[13],0)</f>
        <v>0</v>
      </c>
      <c r="AD109" s="131">
        <f>IF([8]="П",[9]*[13],0)</f>
        <v>0</v>
      </c>
      <c r="AE109" s="131">
        <f>IF([8]="П",[13],0)</f>
        <v>0</v>
      </c>
      <c r="AF109" s="131">
        <f>IF(AND([8]="В",[27]=1),[9],0)</f>
        <v>0</v>
      </c>
    </row>
    <row r="110" spans="1:32" hidden="1">
      <c r="A110" s="161"/>
      <c r="B110" s="158"/>
      <c r="C110" s="160"/>
      <c r="D110" s="162"/>
      <c r="E110" s="161"/>
      <c r="F110" s="163"/>
      <c r="G110" s="163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3"/>
      <c r="X110" s="163"/>
      <c r="Y110" s="163"/>
      <c r="Z110" s="164"/>
      <c r="AA110" s="165"/>
      <c r="AB110" s="129">
        <f>IF(AND([8]="В",[27]=1),[9]*[13],0)</f>
        <v>0</v>
      </c>
      <c r="AC110" s="130">
        <f>IF(AND([8]="В",[27]=1),[13],0)</f>
        <v>0</v>
      </c>
      <c r="AD110" s="131">
        <f>IF([8]="П",[9]*[13],0)</f>
        <v>0</v>
      </c>
      <c r="AE110" s="131">
        <f>IF([8]="П",[13],0)</f>
        <v>0</v>
      </c>
      <c r="AF110" s="131">
        <f>IF(AND([8]="В",[27]=1),[9],0)</f>
        <v>0</v>
      </c>
    </row>
    <row r="111" spans="1:32" hidden="1">
      <c r="A111" s="161"/>
      <c r="B111" s="158"/>
      <c r="C111" s="160"/>
      <c r="D111" s="162"/>
      <c r="E111" s="161"/>
      <c r="F111" s="163"/>
      <c r="G111" s="163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3"/>
      <c r="X111" s="163"/>
      <c r="Y111" s="163"/>
      <c r="Z111" s="164"/>
      <c r="AA111" s="165"/>
      <c r="AB111" s="129">
        <f>IF(AND([8]="В",[27]=1),[9]*[13],0)</f>
        <v>0</v>
      </c>
      <c r="AC111" s="130">
        <f>IF(AND([8]="В",[27]=1),[13],0)</f>
        <v>0</v>
      </c>
      <c r="AD111" s="131">
        <f>IF([8]="П",[9]*[13],0)</f>
        <v>0</v>
      </c>
      <c r="AE111" s="131">
        <f>IF([8]="П",[13],0)</f>
        <v>0</v>
      </c>
      <c r="AF111" s="131">
        <f>IF(AND([8]="В",[27]=1),[9],0)</f>
        <v>0</v>
      </c>
    </row>
    <row r="112" spans="1:32" hidden="1">
      <c r="A112" s="161"/>
      <c r="B112" s="158"/>
      <c r="C112" s="160"/>
      <c r="D112" s="162"/>
      <c r="E112" s="161"/>
      <c r="F112" s="163"/>
      <c r="G112" s="163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3"/>
      <c r="X112" s="163"/>
      <c r="Y112" s="163"/>
      <c r="Z112" s="164"/>
      <c r="AA112" s="165"/>
      <c r="AB112" s="129">
        <f>IF(AND([8]="В",[27]=1),[9]*[13],0)</f>
        <v>0</v>
      </c>
      <c r="AC112" s="130">
        <f>IF(AND([8]="В",[27]=1),[13],0)</f>
        <v>0</v>
      </c>
      <c r="AD112" s="131">
        <f>IF([8]="П",[9]*[13],0)</f>
        <v>0</v>
      </c>
      <c r="AE112" s="131">
        <f>IF([8]="П",[13],0)</f>
        <v>0</v>
      </c>
      <c r="AF112" s="131">
        <f>IF(AND([8]="В",[27]=1),[9],0)</f>
        <v>0</v>
      </c>
    </row>
    <row r="113" spans="1:32" ht="9" hidden="1" customHeight="1">
      <c r="A113" s="161"/>
      <c r="B113" s="158"/>
      <c r="C113" s="160"/>
      <c r="D113" s="162"/>
      <c r="E113" s="161"/>
      <c r="F113" s="163"/>
      <c r="G113" s="163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3"/>
      <c r="X113" s="163"/>
      <c r="Y113" s="163"/>
      <c r="Z113" s="164"/>
      <c r="AA113" s="165"/>
      <c r="AB113" s="129">
        <f>IF(AND([8]="В",[27]=1),[9]*[13],0)</f>
        <v>0</v>
      </c>
      <c r="AC113" s="130">
        <f>IF(AND([8]="В",[27]=1),[13],0)</f>
        <v>0</v>
      </c>
      <c r="AD113" s="131">
        <f>IF([8]="П",[9]*[13],0)</f>
        <v>0</v>
      </c>
      <c r="AE113" s="131">
        <f>IF([8]="П",[13],0)</f>
        <v>0</v>
      </c>
      <c r="AF113" s="131">
        <f>IF(AND([8]="В",[27]=1),[9],0)</f>
        <v>0</v>
      </c>
    </row>
    <row r="114" spans="1:32" hidden="1">
      <c r="A114" s="161"/>
      <c r="B114" s="158"/>
      <c r="C114" s="160"/>
      <c r="D114" s="162"/>
      <c r="E114" s="161"/>
      <c r="F114" s="163"/>
      <c r="G114" s="163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3"/>
      <c r="X114" s="163"/>
      <c r="Y114" s="163"/>
      <c r="Z114" s="164"/>
      <c r="AA114" s="165"/>
      <c r="AB114" s="129">
        <f>IF(AND([8]="В",[27]=1),[9]*[13],0)</f>
        <v>0</v>
      </c>
      <c r="AC114" s="130">
        <f>IF(AND([8]="В",[27]=1),[13],0)</f>
        <v>0</v>
      </c>
      <c r="AD114" s="131">
        <f>IF([8]="П",[9]*[13],0)</f>
        <v>0</v>
      </c>
      <c r="AE114" s="131">
        <f>IF([8]="П",[13],0)</f>
        <v>0</v>
      </c>
      <c r="AF114" s="131">
        <f>IF(AND([8]="В",[27]=1),[9],0)</f>
        <v>0</v>
      </c>
    </row>
    <row r="115" spans="1:32" hidden="1">
      <c r="A115" s="161"/>
      <c r="B115" s="158"/>
      <c r="C115" s="160"/>
      <c r="D115" s="162"/>
      <c r="E115" s="161"/>
      <c r="F115" s="163"/>
      <c r="G115" s="163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3"/>
      <c r="X115" s="163"/>
      <c r="Y115" s="163"/>
      <c r="Z115" s="164"/>
      <c r="AA115" s="165"/>
      <c r="AB115" s="129">
        <f>IF(AND([8]="В",[27]=1),[9]*[13],0)</f>
        <v>0</v>
      </c>
      <c r="AC115" s="130">
        <f>IF(AND([8]="В",[27]=1),[13],0)</f>
        <v>0</v>
      </c>
      <c r="AD115" s="131">
        <f>IF([8]="П",[9]*[13],0)</f>
        <v>0</v>
      </c>
      <c r="AE115" s="131">
        <f>IF([8]="П",[13],0)</f>
        <v>0</v>
      </c>
      <c r="AF115" s="131">
        <f>IF(AND([8]="В",[27]=1),[9],0)</f>
        <v>0</v>
      </c>
    </row>
    <row r="116" spans="1:32" hidden="1">
      <c r="A116" s="161"/>
      <c r="B116" s="158"/>
      <c r="C116" s="160"/>
      <c r="D116" s="162"/>
      <c r="E116" s="161"/>
      <c r="F116" s="163"/>
      <c r="G116" s="163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3"/>
      <c r="X116" s="163"/>
      <c r="Y116" s="163"/>
      <c r="Z116" s="164"/>
      <c r="AA116" s="165"/>
      <c r="AB116" s="129">
        <f>IF(AND([8]="В",[27]=1),[9]*[13],0)</f>
        <v>0</v>
      </c>
      <c r="AC116" s="130">
        <f>IF(AND([8]="В",[27]=1),[13],0)</f>
        <v>0</v>
      </c>
      <c r="AD116" s="131">
        <f>IF([8]="П",[9]*[13],0)</f>
        <v>0</v>
      </c>
      <c r="AE116" s="131">
        <f>IF([8]="П",[13],0)</f>
        <v>0</v>
      </c>
      <c r="AF116" s="131">
        <f>IF(AND([8]="В",[27]=1),[9],0)</f>
        <v>0</v>
      </c>
    </row>
    <row r="117" spans="1:32" hidden="1">
      <c r="A117" s="161"/>
      <c r="B117" s="158"/>
      <c r="C117" s="160"/>
      <c r="D117" s="162"/>
      <c r="E117" s="161"/>
      <c r="F117" s="163"/>
      <c r="G117" s="163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3"/>
      <c r="X117" s="163"/>
      <c r="Y117" s="163"/>
      <c r="Z117" s="164"/>
      <c r="AA117" s="165"/>
      <c r="AB117" s="129">
        <f>IF(AND([8]="В",[27]=1),[9]*[13],0)</f>
        <v>0</v>
      </c>
      <c r="AC117" s="130">
        <f>IF(AND([8]="В",[27]=1),[13],0)</f>
        <v>0</v>
      </c>
      <c r="AD117" s="131">
        <f>IF([8]="П",[9]*[13],0)</f>
        <v>0</v>
      </c>
      <c r="AE117" s="131">
        <f>IF([8]="П",[13],0)</f>
        <v>0</v>
      </c>
      <c r="AF117" s="131">
        <f>IF(AND([8]="В",[27]=1),[9],0)</f>
        <v>0</v>
      </c>
    </row>
    <row r="118" spans="1:32" hidden="1">
      <c r="A118" s="161"/>
      <c r="B118" s="158"/>
      <c r="C118" s="160"/>
      <c r="D118" s="162"/>
      <c r="E118" s="161"/>
      <c r="F118" s="163"/>
      <c r="G118" s="163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3"/>
      <c r="X118" s="163"/>
      <c r="Y118" s="163"/>
      <c r="Z118" s="164"/>
      <c r="AA118" s="165"/>
      <c r="AB118" s="129">
        <f>IF(AND([8]="В",[27]=1),[9]*[13],0)</f>
        <v>0</v>
      </c>
      <c r="AC118" s="130">
        <f>IF(AND([8]="В",[27]=1),[13],0)</f>
        <v>0</v>
      </c>
      <c r="AD118" s="131">
        <f>IF([8]="П",[9]*[13],0)</f>
        <v>0</v>
      </c>
      <c r="AE118" s="131">
        <f>IF([8]="П",[13],0)</f>
        <v>0</v>
      </c>
      <c r="AF118" s="131">
        <f>IF(AND([8]="В",[27]=1),[9],0)</f>
        <v>0</v>
      </c>
    </row>
    <row r="119" spans="1:32" hidden="1">
      <c r="A119" s="161"/>
      <c r="B119" s="158"/>
      <c r="C119" s="160"/>
      <c r="D119" s="162"/>
      <c r="E119" s="161"/>
      <c r="F119" s="163"/>
      <c r="G119" s="163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3"/>
      <c r="X119" s="163"/>
      <c r="Y119" s="163"/>
      <c r="Z119" s="164"/>
      <c r="AA119" s="165"/>
      <c r="AB119" s="129">
        <f>IF(AND([8]="В",[27]=1),[9]*[13],0)</f>
        <v>0</v>
      </c>
      <c r="AC119" s="130">
        <f>IF(AND([8]="В",[27]=1),[13],0)</f>
        <v>0</v>
      </c>
      <c r="AD119" s="131">
        <f>IF([8]="П",[9]*[13],0)</f>
        <v>0</v>
      </c>
      <c r="AE119" s="131">
        <f>IF([8]="П",[13],0)</f>
        <v>0</v>
      </c>
      <c r="AF119" s="131">
        <f>IF(AND([8]="В",[27]=1),[9],0)</f>
        <v>0</v>
      </c>
    </row>
    <row r="120" spans="1:32" hidden="1">
      <c r="A120" s="161"/>
      <c r="B120" s="158"/>
      <c r="C120" s="160"/>
      <c r="D120" s="162"/>
      <c r="E120" s="161"/>
      <c r="F120" s="163"/>
      <c r="G120" s="163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3"/>
      <c r="X120" s="163"/>
      <c r="Y120" s="163"/>
      <c r="Z120" s="164"/>
      <c r="AA120" s="165"/>
      <c r="AB120" s="129">
        <f>IF(AND([8]="В",[27]=1),[9]*[13],0)</f>
        <v>0</v>
      </c>
      <c r="AC120" s="130">
        <f>IF(AND([8]="В",[27]=1),[13],0)</f>
        <v>0</v>
      </c>
      <c r="AD120" s="131">
        <f>IF([8]="П",[9]*[13],0)</f>
        <v>0</v>
      </c>
      <c r="AE120" s="131">
        <f>IF([8]="П",[13],0)</f>
        <v>0</v>
      </c>
      <c r="AF120" s="131">
        <f>IF(AND([8]="В",[27]=1),[9],0)</f>
        <v>0</v>
      </c>
    </row>
    <row r="121" spans="1:32" hidden="1">
      <c r="A121" s="161"/>
      <c r="B121" s="158"/>
      <c r="C121" s="160"/>
      <c r="D121" s="162"/>
      <c r="E121" s="161"/>
      <c r="F121" s="163"/>
      <c r="G121" s="163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3"/>
      <c r="X121" s="163"/>
      <c r="Y121" s="163"/>
      <c r="Z121" s="164"/>
      <c r="AA121" s="165"/>
      <c r="AB121" s="129">
        <f>IF(AND([8]="В",[27]=1),[9]*[13],0)</f>
        <v>0</v>
      </c>
      <c r="AC121" s="130">
        <f>IF(AND([8]="В",[27]=1),[13],0)</f>
        <v>0</v>
      </c>
      <c r="AD121" s="131">
        <f>IF([8]="П",[9]*[13],0)</f>
        <v>0</v>
      </c>
      <c r="AE121" s="131">
        <f>IF([8]="П",[13],0)</f>
        <v>0</v>
      </c>
      <c r="AF121" s="131">
        <f>IF(AND([8]="В",[27]=1),[9],0)</f>
        <v>0</v>
      </c>
    </row>
    <row r="122" spans="1:32" hidden="1">
      <c r="A122" s="161"/>
      <c r="B122" s="158"/>
      <c r="C122" s="160"/>
      <c r="D122" s="162"/>
      <c r="E122" s="161"/>
      <c r="F122" s="163"/>
      <c r="G122" s="163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3"/>
      <c r="X122" s="163"/>
      <c r="Y122" s="163"/>
      <c r="Z122" s="164"/>
      <c r="AA122" s="165"/>
      <c r="AB122" s="129">
        <f>IF(AND([8]="В",[27]=1),[9]*[13],0)</f>
        <v>0</v>
      </c>
      <c r="AC122" s="130">
        <f>IF(AND([8]="В",[27]=1),[13],0)</f>
        <v>0</v>
      </c>
      <c r="AD122" s="131">
        <f>IF([8]="П",[9]*[13],0)</f>
        <v>0</v>
      </c>
      <c r="AE122" s="131">
        <f>IF([8]="П",[13],0)</f>
        <v>0</v>
      </c>
      <c r="AF122" s="131">
        <f>IF(AND([8]="В",[27]=1),[9],0)</f>
        <v>0</v>
      </c>
    </row>
    <row r="123" spans="1:32" hidden="1">
      <c r="A123" s="161"/>
      <c r="B123" s="158"/>
      <c r="C123" s="160"/>
      <c r="D123" s="162"/>
      <c r="E123" s="161"/>
      <c r="F123" s="163"/>
      <c r="G123" s="163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3"/>
      <c r="X123" s="163"/>
      <c r="Y123" s="163"/>
      <c r="Z123" s="164"/>
      <c r="AA123" s="165"/>
      <c r="AB123" s="129">
        <f>IF(AND([8]="В",[27]=1),[9]*[13],0)</f>
        <v>0</v>
      </c>
      <c r="AC123" s="130">
        <f>IF(AND([8]="В",[27]=1),[13],0)</f>
        <v>0</v>
      </c>
      <c r="AD123" s="131">
        <f>IF([8]="П",[9]*[13],0)</f>
        <v>0</v>
      </c>
      <c r="AE123" s="131">
        <f>IF([8]="П",[13],0)</f>
        <v>0</v>
      </c>
      <c r="AF123" s="131">
        <f>IF(AND([8]="В",[27]=1),[9],0)</f>
        <v>0</v>
      </c>
    </row>
    <row r="124" spans="1:32" hidden="1">
      <c r="A124" s="161"/>
      <c r="B124" s="158"/>
      <c r="C124" s="160"/>
      <c r="D124" s="162"/>
      <c r="E124" s="161"/>
      <c r="F124" s="163"/>
      <c r="G124" s="163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3"/>
      <c r="X124" s="163"/>
      <c r="Y124" s="163"/>
      <c r="Z124" s="164"/>
      <c r="AA124" s="165"/>
      <c r="AB124" s="129">
        <f>IF(AND([8]="В",[27]=1),[9]*[13],0)</f>
        <v>0</v>
      </c>
      <c r="AC124" s="130">
        <f>IF(AND([8]="В",[27]=1),[13],0)</f>
        <v>0</v>
      </c>
      <c r="AD124" s="131">
        <f>IF([8]="П",[9]*[13],0)</f>
        <v>0</v>
      </c>
      <c r="AE124" s="131">
        <f>IF([8]="П",[13],0)</f>
        <v>0</v>
      </c>
      <c r="AF124" s="131">
        <f>IF(AND([8]="В",[27]=1),[9],0)</f>
        <v>0</v>
      </c>
    </row>
    <row r="125" spans="1:32" hidden="1">
      <c r="A125" s="161"/>
      <c r="B125" s="158"/>
      <c r="C125" s="160"/>
      <c r="D125" s="162"/>
      <c r="E125" s="161"/>
      <c r="F125" s="163"/>
      <c r="G125" s="163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3"/>
      <c r="X125" s="163"/>
      <c r="Y125" s="163"/>
      <c r="Z125" s="164"/>
      <c r="AA125" s="165"/>
      <c r="AB125" s="129">
        <f>IF(AND([8]="В",[27]=1),[9]*[13],0)</f>
        <v>0</v>
      </c>
      <c r="AC125" s="130">
        <f>IF(AND([8]="В",[27]=1),[13],0)</f>
        <v>0</v>
      </c>
      <c r="AD125" s="131">
        <f>IF([8]="П",[9]*[13],0)</f>
        <v>0</v>
      </c>
      <c r="AE125" s="131">
        <f>IF([8]="П",[13],0)</f>
        <v>0</v>
      </c>
      <c r="AF125" s="131">
        <f>IF(AND([8]="В",[27]=1),[9],0)</f>
        <v>0</v>
      </c>
    </row>
    <row r="126" spans="1:32" hidden="1">
      <c r="A126" s="161"/>
      <c r="B126" s="158"/>
      <c r="C126" s="160"/>
      <c r="D126" s="162"/>
      <c r="E126" s="161"/>
      <c r="F126" s="163"/>
      <c r="G126" s="163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3"/>
      <c r="X126" s="163"/>
      <c r="Y126" s="163"/>
      <c r="Z126" s="164"/>
      <c r="AA126" s="165"/>
      <c r="AB126" s="129">
        <f>IF(AND([8]="В",[27]=1),[9]*[13],0)</f>
        <v>0</v>
      </c>
      <c r="AC126" s="130">
        <f>IF(AND([8]="В",[27]=1),[13],0)</f>
        <v>0</v>
      </c>
      <c r="AD126" s="131">
        <f>IF([8]="П",[9]*[13],0)</f>
        <v>0</v>
      </c>
      <c r="AE126" s="131">
        <f>IF([8]="П",[13],0)</f>
        <v>0</v>
      </c>
      <c r="AF126" s="131">
        <f>IF(AND([8]="В",[27]=1),[9],0)</f>
        <v>0</v>
      </c>
    </row>
    <row r="127" spans="1:32" hidden="1">
      <c r="A127" s="161"/>
      <c r="B127" s="158"/>
      <c r="C127" s="160"/>
      <c r="D127" s="162"/>
      <c r="E127" s="161"/>
      <c r="F127" s="163"/>
      <c r="G127" s="163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3"/>
      <c r="X127" s="163"/>
      <c r="Y127" s="163"/>
      <c r="Z127" s="164"/>
      <c r="AA127" s="165"/>
      <c r="AB127" s="129">
        <f>IF(AND([8]="В",[27]=1),[9]*[13],0)</f>
        <v>0</v>
      </c>
      <c r="AC127" s="130">
        <f>IF(AND([8]="В",[27]=1),[13],0)</f>
        <v>0</v>
      </c>
      <c r="AD127" s="131">
        <f>IF([8]="П",[9]*[13],0)</f>
        <v>0</v>
      </c>
      <c r="AE127" s="131">
        <f>IF([8]="П",[13],0)</f>
        <v>0</v>
      </c>
      <c r="AF127" s="131">
        <f>IF(AND([8]="В",[27]=1),[9],0)</f>
        <v>0</v>
      </c>
    </row>
    <row r="128" spans="1:32" hidden="1">
      <c r="A128" s="161"/>
      <c r="B128" s="158"/>
      <c r="C128" s="160"/>
      <c r="D128" s="162"/>
      <c r="E128" s="161"/>
      <c r="F128" s="163"/>
      <c r="G128" s="163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3"/>
      <c r="X128" s="163"/>
      <c r="Y128" s="163"/>
      <c r="Z128" s="164"/>
      <c r="AA128" s="165"/>
      <c r="AB128" s="129">
        <f>IF(AND([8]="В",[27]=1),[9]*[13],0)</f>
        <v>0</v>
      </c>
      <c r="AC128" s="130">
        <f>IF(AND([8]="В",[27]=1),[13],0)</f>
        <v>0</v>
      </c>
      <c r="AD128" s="131">
        <f>IF([8]="П",[9]*[13],0)</f>
        <v>0</v>
      </c>
      <c r="AE128" s="131">
        <f>IF([8]="П",[13],0)</f>
        <v>0</v>
      </c>
      <c r="AF128" s="131">
        <f>IF(AND([8]="В",[27]=1),[9],0)</f>
        <v>0</v>
      </c>
    </row>
    <row r="129" spans="1:32" hidden="1">
      <c r="A129" s="161"/>
      <c r="B129" s="158"/>
      <c r="C129" s="160"/>
      <c r="D129" s="162"/>
      <c r="E129" s="161"/>
      <c r="F129" s="163"/>
      <c r="G129" s="163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3"/>
      <c r="X129" s="163"/>
      <c r="Y129" s="163"/>
      <c r="Z129" s="164"/>
      <c r="AA129" s="165"/>
      <c r="AB129" s="129">
        <f>IF(AND([8]="В",[27]=1),[9]*[13],0)</f>
        <v>0</v>
      </c>
      <c r="AC129" s="130">
        <f>IF(AND([8]="В",[27]=1),[13],0)</f>
        <v>0</v>
      </c>
      <c r="AD129" s="131">
        <f>IF([8]="П",[9]*[13],0)</f>
        <v>0</v>
      </c>
      <c r="AE129" s="131">
        <f>IF([8]="П",[13],0)</f>
        <v>0</v>
      </c>
      <c r="AF129" s="131">
        <f>IF(AND([8]="В",[27]=1),[9],0)</f>
        <v>0</v>
      </c>
    </row>
    <row r="130" spans="1:32" hidden="1">
      <c r="A130" s="161"/>
      <c r="B130" s="158"/>
      <c r="C130" s="160"/>
      <c r="D130" s="162"/>
      <c r="E130" s="161"/>
      <c r="F130" s="163"/>
      <c r="G130" s="163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3"/>
      <c r="X130" s="163"/>
      <c r="Y130" s="163"/>
      <c r="Z130" s="164"/>
      <c r="AA130" s="165"/>
      <c r="AB130" s="129">
        <f>IF(AND([8]="В",[27]=1),[9]*[13],0)</f>
        <v>0</v>
      </c>
      <c r="AC130" s="130">
        <f>IF(AND([8]="В",[27]=1),[13],0)</f>
        <v>0</v>
      </c>
      <c r="AD130" s="131">
        <f>IF([8]="П",[9]*[13],0)</f>
        <v>0</v>
      </c>
      <c r="AE130" s="131">
        <f>IF([8]="П",[13],0)</f>
        <v>0</v>
      </c>
      <c r="AF130" s="131">
        <f>IF(AND([8]="В",[27]=1),[9],0)</f>
        <v>0</v>
      </c>
    </row>
    <row r="131" spans="1:32" hidden="1">
      <c r="A131" s="161"/>
      <c r="B131" s="158"/>
      <c r="C131" s="160"/>
      <c r="D131" s="162"/>
      <c r="E131" s="161"/>
      <c r="F131" s="163"/>
      <c r="G131" s="163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3"/>
      <c r="X131" s="163"/>
      <c r="Y131" s="163"/>
      <c r="Z131" s="164"/>
      <c r="AA131" s="165"/>
      <c r="AB131" s="129">
        <f>IF(AND([8]="В",[27]=1),[9]*[13],0)</f>
        <v>0</v>
      </c>
      <c r="AC131" s="130">
        <f>IF(AND([8]="В",[27]=1),[13],0)</f>
        <v>0</v>
      </c>
      <c r="AD131" s="131">
        <f>IF([8]="П",[9]*[13],0)</f>
        <v>0</v>
      </c>
      <c r="AE131" s="131">
        <f>IF([8]="П",[13],0)</f>
        <v>0</v>
      </c>
      <c r="AF131" s="131">
        <f>IF(AND([8]="В",[27]=1),[9],0)</f>
        <v>0</v>
      </c>
    </row>
    <row r="132" spans="1:32" hidden="1">
      <c r="A132" s="161"/>
      <c r="B132" s="158"/>
      <c r="C132" s="160"/>
      <c r="D132" s="162"/>
      <c r="E132" s="161"/>
      <c r="F132" s="163"/>
      <c r="G132" s="163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3"/>
      <c r="X132" s="163"/>
      <c r="Y132" s="163"/>
      <c r="Z132" s="164"/>
      <c r="AA132" s="165"/>
      <c r="AB132" s="129">
        <f>IF(AND([8]="В",[27]=1),[9]*[13],0)</f>
        <v>0</v>
      </c>
      <c r="AC132" s="130">
        <f>IF(AND([8]="В",[27]=1),[13],0)</f>
        <v>0</v>
      </c>
      <c r="AD132" s="131">
        <f>IF([8]="П",[9]*[13],0)</f>
        <v>0</v>
      </c>
      <c r="AE132" s="131">
        <f>IF([8]="П",[13],0)</f>
        <v>0</v>
      </c>
      <c r="AF132" s="131">
        <f>IF(AND([8]="В",[27]=1),[9],0)</f>
        <v>0</v>
      </c>
    </row>
    <row r="133" spans="1:32" hidden="1">
      <c r="A133" s="161"/>
      <c r="B133" s="158"/>
      <c r="C133" s="160"/>
      <c r="D133" s="162"/>
      <c r="E133" s="161"/>
      <c r="F133" s="163"/>
      <c r="G133" s="163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3"/>
      <c r="X133" s="163"/>
      <c r="Y133" s="163"/>
      <c r="Z133" s="164"/>
      <c r="AA133" s="165"/>
      <c r="AB133" s="129">
        <f>IF(AND([8]="В",[27]=1),[9]*[13],0)</f>
        <v>0</v>
      </c>
      <c r="AC133" s="130">
        <f>IF(AND([8]="В",[27]=1),[13],0)</f>
        <v>0</v>
      </c>
      <c r="AD133" s="131">
        <f>IF([8]="П",[9]*[13],0)</f>
        <v>0</v>
      </c>
      <c r="AE133" s="131">
        <f>IF([8]="П",[13],0)</f>
        <v>0</v>
      </c>
      <c r="AF133" s="131">
        <f>IF(AND([8]="В",[27]=1),[9],0)</f>
        <v>0</v>
      </c>
    </row>
    <row r="134" spans="1:32" hidden="1">
      <c r="A134" s="161"/>
      <c r="B134" s="158"/>
      <c r="C134" s="160"/>
      <c r="D134" s="162"/>
      <c r="E134" s="161"/>
      <c r="F134" s="163"/>
      <c r="G134" s="163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3"/>
      <c r="X134" s="163"/>
      <c r="Y134" s="163"/>
      <c r="Z134" s="164"/>
      <c r="AA134" s="165"/>
      <c r="AB134" s="129">
        <f>IF(AND([8]="В",[27]=1),[9]*[13],0)</f>
        <v>0</v>
      </c>
      <c r="AC134" s="130">
        <f>IF(AND([8]="В",[27]=1),[13],0)</f>
        <v>0</v>
      </c>
      <c r="AD134" s="131">
        <f>IF([8]="П",[9]*[13],0)</f>
        <v>0</v>
      </c>
      <c r="AE134" s="131">
        <f>IF([8]="П",[13],0)</f>
        <v>0</v>
      </c>
      <c r="AF134" s="131">
        <f>IF(AND([8]="В",[27]=1),[9],0)</f>
        <v>0</v>
      </c>
    </row>
    <row r="135" spans="1:32" hidden="1">
      <c r="A135" s="161"/>
      <c r="B135" s="158"/>
      <c r="C135" s="160"/>
      <c r="D135" s="162"/>
      <c r="E135" s="161"/>
      <c r="F135" s="163"/>
      <c r="G135" s="163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3"/>
      <c r="X135" s="163"/>
      <c r="Y135" s="163"/>
      <c r="Z135" s="164"/>
      <c r="AA135" s="165"/>
      <c r="AB135" s="129">
        <f>IF(AND([8]="В",[27]=1),[9]*[13],0)</f>
        <v>0</v>
      </c>
      <c r="AC135" s="130">
        <f>IF(AND([8]="В",[27]=1),[13],0)</f>
        <v>0</v>
      </c>
      <c r="AD135" s="131">
        <f>IF([8]="П",[9]*[13],0)</f>
        <v>0</v>
      </c>
      <c r="AE135" s="131">
        <f>IF([8]="П",[13],0)</f>
        <v>0</v>
      </c>
      <c r="AF135" s="131">
        <f>IF(AND([8]="В",[27]=1),[9],0)</f>
        <v>0</v>
      </c>
    </row>
    <row r="136" spans="1:32" hidden="1">
      <c r="A136" s="161"/>
      <c r="B136" s="158"/>
      <c r="C136" s="160"/>
      <c r="D136" s="162"/>
      <c r="E136" s="161"/>
      <c r="F136" s="163"/>
      <c r="G136" s="163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3"/>
      <c r="X136" s="163"/>
      <c r="Y136" s="163"/>
      <c r="Z136" s="164"/>
      <c r="AA136" s="165"/>
      <c r="AB136" s="129">
        <f>IF(AND([8]="В",[27]=1),[9]*[13],0)</f>
        <v>0</v>
      </c>
      <c r="AC136" s="130">
        <f>IF(AND([8]="В",[27]=1),[13],0)</f>
        <v>0</v>
      </c>
      <c r="AD136" s="131">
        <f>IF([8]="П",[9]*[13],0)</f>
        <v>0</v>
      </c>
      <c r="AE136" s="131">
        <f>IF([8]="П",[13],0)</f>
        <v>0</v>
      </c>
      <c r="AF136" s="131">
        <f>IF(AND([8]="В",[27]=1),[9],0)</f>
        <v>0</v>
      </c>
    </row>
    <row r="137" spans="1:32" hidden="1">
      <c r="A137" s="161"/>
      <c r="B137" s="158"/>
      <c r="C137" s="160"/>
      <c r="D137" s="162"/>
      <c r="E137" s="161"/>
      <c r="F137" s="163"/>
      <c r="G137" s="163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3"/>
      <c r="X137" s="163"/>
      <c r="Y137" s="163"/>
      <c r="Z137" s="164"/>
      <c r="AA137" s="165"/>
      <c r="AB137" s="129">
        <f>IF(AND([8]="В",[27]=1),[9]*[13],0)</f>
        <v>0</v>
      </c>
      <c r="AC137" s="130">
        <f>IF(AND([8]="В",[27]=1),[13],0)</f>
        <v>0</v>
      </c>
      <c r="AD137" s="131">
        <f>IF([8]="П",[9]*[13],0)</f>
        <v>0</v>
      </c>
      <c r="AE137" s="131">
        <f>IF([8]="П",[13],0)</f>
        <v>0</v>
      </c>
      <c r="AF137" s="131">
        <f>IF(AND([8]="В",[27]=1),[9],0)</f>
        <v>0</v>
      </c>
    </row>
    <row r="138" spans="1:32" hidden="1">
      <c r="A138" s="161"/>
      <c r="B138" s="158"/>
      <c r="C138" s="160"/>
      <c r="D138" s="162"/>
      <c r="E138" s="161"/>
      <c r="F138" s="163"/>
      <c r="G138" s="163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3"/>
      <c r="X138" s="163"/>
      <c r="Y138" s="163"/>
      <c r="Z138" s="164"/>
      <c r="AA138" s="165"/>
      <c r="AB138" s="129">
        <f>IF(AND([8]="В",[27]=1),[9]*[13],0)</f>
        <v>0</v>
      </c>
      <c r="AC138" s="130">
        <f>IF(AND([8]="В",[27]=1),[13],0)</f>
        <v>0</v>
      </c>
      <c r="AD138" s="131">
        <f>IF([8]="П",[9]*[13],0)</f>
        <v>0</v>
      </c>
      <c r="AE138" s="131">
        <f>IF([8]="П",[13],0)</f>
        <v>0</v>
      </c>
      <c r="AF138" s="131">
        <f>IF(AND([8]="В",[27]=1),[9],0)</f>
        <v>0</v>
      </c>
    </row>
    <row r="139" spans="1:32" hidden="1">
      <c r="A139" s="161"/>
      <c r="B139" s="158"/>
      <c r="C139" s="160"/>
      <c r="D139" s="162"/>
      <c r="E139" s="161"/>
      <c r="F139" s="163"/>
      <c r="G139" s="163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3"/>
      <c r="X139" s="163"/>
      <c r="Y139" s="163"/>
      <c r="Z139" s="164"/>
      <c r="AA139" s="165"/>
      <c r="AB139" s="129">
        <f>IF(AND([8]="В",[27]=1),[9]*[13],0)</f>
        <v>0</v>
      </c>
      <c r="AC139" s="130">
        <f>IF(AND([8]="В",[27]=1),[13],0)</f>
        <v>0</v>
      </c>
      <c r="AD139" s="131">
        <f>IF([8]="П",[9]*[13],0)</f>
        <v>0</v>
      </c>
      <c r="AE139" s="131">
        <f>IF([8]="П",[13],0)</f>
        <v>0</v>
      </c>
      <c r="AF139" s="131">
        <f>IF(AND([8]="В",[27]=1),[9],0)</f>
        <v>0</v>
      </c>
    </row>
    <row r="140" spans="1:32" hidden="1">
      <c r="A140" s="161"/>
      <c r="B140" s="158"/>
      <c r="C140" s="160"/>
      <c r="D140" s="162"/>
      <c r="E140" s="161"/>
      <c r="F140" s="163"/>
      <c r="G140" s="163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3"/>
      <c r="X140" s="163"/>
      <c r="Y140" s="163"/>
      <c r="Z140" s="164"/>
      <c r="AA140" s="165"/>
      <c r="AB140" s="129">
        <f>IF(AND([8]="В",[27]=1),[9]*[13],0)</f>
        <v>0</v>
      </c>
      <c r="AC140" s="130">
        <f>IF(AND([8]="В",[27]=1),[13],0)</f>
        <v>0</v>
      </c>
      <c r="AD140" s="131">
        <f>IF([8]="П",[9]*[13],0)</f>
        <v>0</v>
      </c>
      <c r="AE140" s="131">
        <f>IF([8]="П",[13],0)</f>
        <v>0</v>
      </c>
      <c r="AF140" s="131">
        <f>IF(AND([8]="В",[27]=1),[9],0)</f>
        <v>0</v>
      </c>
    </row>
    <row r="141" spans="1:32" hidden="1">
      <c r="A141" s="161"/>
      <c r="B141" s="158"/>
      <c r="C141" s="160"/>
      <c r="D141" s="162"/>
      <c r="E141" s="161"/>
      <c r="F141" s="163"/>
      <c r="G141" s="163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3"/>
      <c r="X141" s="163"/>
      <c r="Y141" s="163"/>
      <c r="Z141" s="164"/>
      <c r="AA141" s="165"/>
      <c r="AB141" s="129">
        <f>IF(AND([8]="В",[27]=1),[9]*[13],0)</f>
        <v>0</v>
      </c>
      <c r="AC141" s="130">
        <f>IF(AND([8]="В",[27]=1),[13],0)</f>
        <v>0</v>
      </c>
      <c r="AD141" s="131">
        <f>IF([8]="П",[9]*[13],0)</f>
        <v>0</v>
      </c>
      <c r="AE141" s="131">
        <f>IF([8]="П",[13],0)</f>
        <v>0</v>
      </c>
      <c r="AF141" s="131">
        <f>IF(AND([8]="В",[27]=1),[9],0)</f>
        <v>0</v>
      </c>
    </row>
    <row r="142" spans="1:32" hidden="1">
      <c r="A142" s="161"/>
      <c r="B142" s="158"/>
      <c r="C142" s="160"/>
      <c r="D142" s="162"/>
      <c r="E142" s="161"/>
      <c r="F142" s="163"/>
      <c r="G142" s="163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3"/>
      <c r="X142" s="163"/>
      <c r="Y142" s="163"/>
      <c r="Z142" s="164"/>
      <c r="AA142" s="165"/>
      <c r="AB142" s="129">
        <f>IF(AND([8]="В",[27]=1),[9]*[13],0)</f>
        <v>0</v>
      </c>
      <c r="AC142" s="130">
        <f>IF(AND([8]="В",[27]=1),[13],0)</f>
        <v>0</v>
      </c>
      <c r="AD142" s="131">
        <f>IF([8]="П",[9]*[13],0)</f>
        <v>0</v>
      </c>
      <c r="AE142" s="131">
        <f>IF([8]="П",[13],0)</f>
        <v>0</v>
      </c>
      <c r="AF142" s="131">
        <f>IF(AND([8]="В",[27]=1),[9],0)</f>
        <v>0</v>
      </c>
    </row>
    <row r="143" spans="1:32" hidden="1">
      <c r="A143" s="161"/>
      <c r="B143" s="158"/>
      <c r="C143" s="160"/>
      <c r="D143" s="162"/>
      <c r="E143" s="161"/>
      <c r="F143" s="163"/>
      <c r="G143" s="163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3"/>
      <c r="X143" s="163"/>
      <c r="Y143" s="163"/>
      <c r="Z143" s="164"/>
      <c r="AA143" s="165"/>
      <c r="AB143" s="129">
        <f>IF(AND([8]="В",[27]=1),[9]*[13],0)</f>
        <v>0</v>
      </c>
      <c r="AC143" s="130">
        <f>IF(AND([8]="В",[27]=1),[13],0)</f>
        <v>0</v>
      </c>
      <c r="AD143" s="131">
        <f>IF([8]="П",[9]*[13],0)</f>
        <v>0</v>
      </c>
      <c r="AE143" s="131">
        <f>IF([8]="П",[13],0)</f>
        <v>0</v>
      </c>
      <c r="AF143" s="131">
        <f>IF(AND([8]="В",[27]=1),[9],0)</f>
        <v>0</v>
      </c>
    </row>
    <row r="144" spans="1:32" hidden="1">
      <c r="A144" s="161"/>
      <c r="B144" s="158"/>
      <c r="C144" s="160"/>
      <c r="D144" s="162"/>
      <c r="E144" s="161"/>
      <c r="F144" s="163"/>
      <c r="G144" s="163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3"/>
      <c r="X144" s="163"/>
      <c r="Y144" s="163"/>
      <c r="Z144" s="164"/>
      <c r="AA144" s="165"/>
      <c r="AB144" s="129">
        <f>IF(AND([8]="В",[27]=1),[9]*[13],0)</f>
        <v>0</v>
      </c>
      <c r="AC144" s="130">
        <f>IF(AND([8]="В",[27]=1),[13],0)</f>
        <v>0</v>
      </c>
      <c r="AD144" s="131">
        <f>IF([8]="П",[9]*[13],0)</f>
        <v>0</v>
      </c>
      <c r="AE144" s="131">
        <f>IF([8]="П",[13],0)</f>
        <v>0</v>
      </c>
      <c r="AF144" s="131">
        <f>IF(AND([8]="В",[27]=1),[9],0)</f>
        <v>0</v>
      </c>
    </row>
    <row r="145" spans="1:32" ht="9.6" hidden="1" customHeight="1">
      <c r="A145" s="161"/>
      <c r="B145" s="158"/>
      <c r="C145" s="160"/>
      <c r="D145" s="162"/>
      <c r="E145" s="161"/>
      <c r="F145" s="163"/>
      <c r="G145" s="163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3"/>
      <c r="X145" s="163"/>
      <c r="Y145" s="163"/>
      <c r="Z145" s="164"/>
      <c r="AA145" s="165"/>
      <c r="AB145" s="129">
        <f>IF(AND([8]="В",[27]=1),[9]*[13],0)</f>
        <v>0</v>
      </c>
      <c r="AC145" s="130">
        <f>IF(AND([8]="В",[27]=1),[13],0)</f>
        <v>0</v>
      </c>
      <c r="AD145" s="131">
        <f>IF([8]="П",[9]*[13],0)</f>
        <v>0</v>
      </c>
      <c r="AE145" s="131">
        <f>IF([8]="П",[13],0)</f>
        <v>0</v>
      </c>
      <c r="AF145" s="131">
        <f>IF(AND([8]="В",[27]=1),[9],0)</f>
        <v>0</v>
      </c>
    </row>
    <row r="146" spans="1:32" hidden="1">
      <c r="A146" s="161"/>
      <c r="B146" s="158"/>
      <c r="C146" s="160"/>
      <c r="D146" s="162"/>
      <c r="E146" s="161"/>
      <c r="F146" s="163"/>
      <c r="G146" s="163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3"/>
      <c r="X146" s="163"/>
      <c r="Y146" s="163"/>
      <c r="Z146" s="164"/>
      <c r="AA146" s="165"/>
      <c r="AB146" s="129">
        <f>IF(AND([8]="В",[27]=1),[9]*[13],0)</f>
        <v>0</v>
      </c>
      <c r="AC146" s="130">
        <f>IF(AND([8]="В",[27]=1),[13],0)</f>
        <v>0</v>
      </c>
      <c r="AD146" s="131">
        <f>IF([8]="П",[9]*[13],0)</f>
        <v>0</v>
      </c>
      <c r="AE146" s="131">
        <f>IF([8]="П",[13],0)</f>
        <v>0</v>
      </c>
      <c r="AF146" s="131">
        <f>IF(AND([8]="В",[27]=1),[9],0)</f>
        <v>0</v>
      </c>
    </row>
    <row r="147" spans="1:32" hidden="1">
      <c r="A147" s="161"/>
      <c r="B147" s="158"/>
      <c r="C147" s="160"/>
      <c r="D147" s="162"/>
      <c r="E147" s="161"/>
      <c r="F147" s="163"/>
      <c r="G147" s="163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3"/>
      <c r="X147" s="163"/>
      <c r="Y147" s="163"/>
      <c r="Z147" s="164"/>
      <c r="AA147" s="165"/>
      <c r="AB147" s="129">
        <f>IF(AND([8]="В",[27]=1),[9]*[13],0)</f>
        <v>0</v>
      </c>
      <c r="AC147" s="130">
        <f>IF(AND([8]="В",[27]=1),[13],0)</f>
        <v>0</v>
      </c>
      <c r="AD147" s="131">
        <f>IF([8]="П",[9]*[13],0)</f>
        <v>0</v>
      </c>
      <c r="AE147" s="131">
        <f>IF([8]="П",[13],0)</f>
        <v>0</v>
      </c>
      <c r="AF147" s="131">
        <f>IF(AND([8]="В",[27]=1),[9],0)</f>
        <v>0</v>
      </c>
    </row>
    <row r="148" spans="1:32" hidden="1">
      <c r="A148" s="161"/>
      <c r="B148" s="158"/>
      <c r="C148" s="160"/>
      <c r="D148" s="162"/>
      <c r="E148" s="161"/>
      <c r="F148" s="163"/>
      <c r="G148" s="163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3"/>
      <c r="X148" s="163"/>
      <c r="Y148" s="163"/>
      <c r="Z148" s="164"/>
      <c r="AA148" s="165"/>
      <c r="AB148" s="129">
        <f>IF(AND([8]="В",[27]=1),[9]*[13],0)</f>
        <v>0</v>
      </c>
      <c r="AC148" s="130">
        <f>IF(AND([8]="В",[27]=1),[13],0)</f>
        <v>0</v>
      </c>
      <c r="AD148" s="131">
        <f>IF([8]="П",[9]*[13],0)</f>
        <v>0</v>
      </c>
      <c r="AE148" s="131">
        <f>IF([8]="П",[13],0)</f>
        <v>0</v>
      </c>
      <c r="AF148" s="131">
        <f>IF(AND([8]="В",[27]=1),[9],0)</f>
        <v>0</v>
      </c>
    </row>
    <row r="149" spans="1:32" hidden="1">
      <c r="A149" s="161"/>
      <c r="B149" s="158"/>
      <c r="C149" s="160"/>
      <c r="D149" s="162"/>
      <c r="E149" s="161"/>
      <c r="F149" s="163"/>
      <c r="G149" s="163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3"/>
      <c r="X149" s="163"/>
      <c r="Y149" s="163"/>
      <c r="Z149" s="164"/>
      <c r="AA149" s="165"/>
      <c r="AB149" s="129">
        <f>IF(AND([8]="В",[27]=1),[9]*[13],0)</f>
        <v>0</v>
      </c>
      <c r="AC149" s="130">
        <f>IF(AND([8]="В",[27]=1),[13],0)</f>
        <v>0</v>
      </c>
      <c r="AD149" s="131">
        <f>IF([8]="П",[9]*[13],0)</f>
        <v>0</v>
      </c>
      <c r="AE149" s="131">
        <f>IF([8]="П",[13],0)</f>
        <v>0</v>
      </c>
      <c r="AF149" s="131">
        <f>IF(AND([8]="В",[27]=1),[9],0)</f>
        <v>0</v>
      </c>
    </row>
    <row r="150" spans="1:32" hidden="1">
      <c r="A150" s="161"/>
      <c r="B150" s="158"/>
      <c r="C150" s="160"/>
      <c r="D150" s="162"/>
      <c r="E150" s="161"/>
      <c r="F150" s="163"/>
      <c r="G150" s="163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3"/>
      <c r="X150" s="163"/>
      <c r="Y150" s="163"/>
      <c r="Z150" s="164"/>
      <c r="AA150" s="165"/>
      <c r="AB150" s="129">
        <f>IF(AND([8]="В",[27]=1),[9]*[13],0)</f>
        <v>0</v>
      </c>
      <c r="AC150" s="130">
        <f>IF(AND([8]="В",[27]=1),[13],0)</f>
        <v>0</v>
      </c>
      <c r="AD150" s="131">
        <f>IF([8]="П",[9]*[13],0)</f>
        <v>0</v>
      </c>
      <c r="AE150" s="131">
        <f>IF([8]="П",[13],0)</f>
        <v>0</v>
      </c>
      <c r="AF150" s="131">
        <f>IF(AND([8]="В",[27]=1),[9],0)</f>
        <v>0</v>
      </c>
    </row>
    <row r="151" spans="1:32" hidden="1">
      <c r="A151" s="161"/>
      <c r="B151" s="158"/>
      <c r="C151" s="160"/>
      <c r="D151" s="162"/>
      <c r="E151" s="161"/>
      <c r="F151" s="163"/>
      <c r="G151" s="163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3"/>
      <c r="X151" s="163"/>
      <c r="Y151" s="163"/>
      <c r="Z151" s="164"/>
      <c r="AA151" s="165"/>
      <c r="AB151" s="129">
        <f>IF(AND([8]="В",[27]=1),[9]*[13],0)</f>
        <v>0</v>
      </c>
      <c r="AC151" s="130">
        <f>IF(AND([8]="В",[27]=1),[13],0)</f>
        <v>0</v>
      </c>
      <c r="AD151" s="131">
        <f>IF([8]="П",[9]*[13],0)</f>
        <v>0</v>
      </c>
      <c r="AE151" s="131">
        <f>IF([8]="П",[13],0)</f>
        <v>0</v>
      </c>
      <c r="AF151" s="131">
        <f>IF(AND([8]="В",[27]=1),[9],0)</f>
        <v>0</v>
      </c>
    </row>
    <row r="152" spans="1:32" hidden="1">
      <c r="A152" s="161"/>
      <c r="B152" s="158"/>
      <c r="C152" s="160"/>
      <c r="D152" s="162"/>
      <c r="E152" s="161"/>
      <c r="F152" s="163"/>
      <c r="G152" s="163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3"/>
      <c r="X152" s="163"/>
      <c r="Y152" s="163"/>
      <c r="Z152" s="164"/>
      <c r="AA152" s="165"/>
      <c r="AB152" s="129">
        <f>IF(AND([8]="В",[27]=1),[9]*[13],0)</f>
        <v>0</v>
      </c>
      <c r="AC152" s="130">
        <f>IF(AND([8]="В",[27]=1),[13],0)</f>
        <v>0</v>
      </c>
      <c r="AD152" s="131">
        <f>IF([8]="П",[9]*[13],0)</f>
        <v>0</v>
      </c>
      <c r="AE152" s="131">
        <f>IF([8]="П",[13],0)</f>
        <v>0</v>
      </c>
      <c r="AF152" s="131">
        <f>IF(AND([8]="В",[27]=1),[9],0)</f>
        <v>0</v>
      </c>
    </row>
    <row r="153" spans="1:32" hidden="1">
      <c r="A153" s="161"/>
      <c r="B153" s="158"/>
      <c r="C153" s="160"/>
      <c r="D153" s="162"/>
      <c r="E153" s="161"/>
      <c r="F153" s="163"/>
      <c r="G153" s="163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3"/>
      <c r="X153" s="163"/>
      <c r="Y153" s="163"/>
      <c r="Z153" s="164"/>
      <c r="AA153" s="165"/>
      <c r="AB153" s="129">
        <f>IF(AND([8]="В",[27]=1),[9]*[13],0)</f>
        <v>0</v>
      </c>
      <c r="AC153" s="130">
        <f>IF(AND([8]="В",[27]=1),[13],0)</f>
        <v>0</v>
      </c>
      <c r="AD153" s="131">
        <f>IF([8]="П",[9]*[13],0)</f>
        <v>0</v>
      </c>
      <c r="AE153" s="131">
        <f>IF([8]="П",[13],0)</f>
        <v>0</v>
      </c>
      <c r="AF153" s="131">
        <f>IF(AND([8]="В",[27]=1),[9],0)</f>
        <v>0</v>
      </c>
    </row>
    <row r="154" spans="1:32" hidden="1">
      <c r="A154" s="161"/>
      <c r="B154" s="158"/>
      <c r="C154" s="160"/>
      <c r="D154" s="162"/>
      <c r="E154" s="161"/>
      <c r="F154" s="163"/>
      <c r="G154" s="163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3"/>
      <c r="X154" s="163"/>
      <c r="Y154" s="163"/>
      <c r="Z154" s="164"/>
      <c r="AA154" s="165"/>
      <c r="AB154" s="129">
        <f>IF(AND([8]="В",[27]=1),[9]*[13],0)</f>
        <v>0</v>
      </c>
      <c r="AC154" s="130">
        <f>IF(AND([8]="В",[27]=1),[13],0)</f>
        <v>0</v>
      </c>
      <c r="AD154" s="131">
        <f>IF([8]="П",[9]*[13],0)</f>
        <v>0</v>
      </c>
      <c r="AE154" s="131">
        <f>IF([8]="П",[13],0)</f>
        <v>0</v>
      </c>
      <c r="AF154" s="131">
        <f>IF(AND([8]="В",[27]=1),[9],0)</f>
        <v>0</v>
      </c>
    </row>
    <row r="155" spans="1:32" hidden="1">
      <c r="A155" s="161"/>
      <c r="B155" s="158"/>
      <c r="C155" s="160"/>
      <c r="D155" s="162"/>
      <c r="E155" s="161"/>
      <c r="F155" s="163"/>
      <c r="G155" s="163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3"/>
      <c r="X155" s="163"/>
      <c r="Y155" s="163"/>
      <c r="Z155" s="164"/>
      <c r="AA155" s="165"/>
      <c r="AB155" s="129">
        <f>IF(AND([8]="В",[27]=1),[9]*[13],0)</f>
        <v>0</v>
      </c>
      <c r="AC155" s="130">
        <f>IF(AND([8]="В",[27]=1),[13],0)</f>
        <v>0</v>
      </c>
      <c r="AD155" s="131">
        <f>IF([8]="П",[9]*[13],0)</f>
        <v>0</v>
      </c>
      <c r="AE155" s="131">
        <f>IF([8]="П",[13],0)</f>
        <v>0</v>
      </c>
      <c r="AF155" s="131">
        <f>IF(AND([8]="В",[27]=1),[9],0)</f>
        <v>0</v>
      </c>
    </row>
    <row r="156" spans="1:32" hidden="1">
      <c r="A156" s="161"/>
      <c r="B156" s="158"/>
      <c r="C156" s="160"/>
      <c r="D156" s="162"/>
      <c r="E156" s="161"/>
      <c r="F156" s="163"/>
      <c r="G156" s="163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3"/>
      <c r="X156" s="163"/>
      <c r="Y156" s="163"/>
      <c r="Z156" s="164"/>
      <c r="AA156" s="165"/>
      <c r="AB156" s="129">
        <f>IF(AND([8]="В",[27]=1),[9]*[13],0)</f>
        <v>0</v>
      </c>
      <c r="AC156" s="130">
        <f>IF(AND([8]="В",[27]=1),[13],0)</f>
        <v>0</v>
      </c>
      <c r="AD156" s="131">
        <f>IF([8]="П",[9]*[13],0)</f>
        <v>0</v>
      </c>
      <c r="AE156" s="131">
        <f>IF([8]="П",[13],0)</f>
        <v>0</v>
      </c>
      <c r="AF156" s="131">
        <f>IF(AND([8]="В",[27]=1),[9],0)</f>
        <v>0</v>
      </c>
    </row>
    <row r="157" spans="1:32" hidden="1">
      <c r="A157" s="161"/>
      <c r="B157" s="158"/>
      <c r="C157" s="160"/>
      <c r="D157" s="162"/>
      <c r="E157" s="161"/>
      <c r="F157" s="163"/>
      <c r="G157" s="163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3"/>
      <c r="X157" s="163"/>
      <c r="Y157" s="163"/>
      <c r="Z157" s="164"/>
      <c r="AA157" s="165"/>
      <c r="AB157" s="129">
        <f>IF(AND([8]="В",[27]=1),[9]*[13],0)</f>
        <v>0</v>
      </c>
      <c r="AC157" s="130">
        <f>IF(AND([8]="В",[27]=1),[13],0)</f>
        <v>0</v>
      </c>
      <c r="AD157" s="131">
        <f>IF([8]="П",[9]*[13],0)</f>
        <v>0</v>
      </c>
      <c r="AE157" s="131">
        <f>IF([8]="П",[13],0)</f>
        <v>0</v>
      </c>
      <c r="AF157" s="131">
        <f>IF(AND([8]="В",[27]=1),[9],0)</f>
        <v>0</v>
      </c>
    </row>
    <row r="158" spans="1:32" hidden="1">
      <c r="A158" s="161"/>
      <c r="B158" s="158"/>
      <c r="C158" s="160"/>
      <c r="D158" s="162"/>
      <c r="E158" s="161"/>
      <c r="F158" s="163"/>
      <c r="G158" s="163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3"/>
      <c r="X158" s="163"/>
      <c r="Y158" s="163"/>
      <c r="Z158" s="164"/>
      <c r="AA158" s="165"/>
      <c r="AB158" s="129">
        <f>IF(AND([8]="В",[27]=1),[9]*[13],0)</f>
        <v>0</v>
      </c>
      <c r="AC158" s="130">
        <f>IF(AND([8]="В",[27]=1),[13],0)</f>
        <v>0</v>
      </c>
      <c r="AD158" s="131">
        <f>IF([8]="П",[9]*[13],0)</f>
        <v>0</v>
      </c>
      <c r="AE158" s="131">
        <f>IF([8]="П",[13],0)</f>
        <v>0</v>
      </c>
      <c r="AF158" s="131">
        <f>IF(AND([8]="В",[27]=1),[9],0)</f>
        <v>0</v>
      </c>
    </row>
    <row r="159" spans="1:32" hidden="1">
      <c r="A159" s="161"/>
      <c r="B159" s="158"/>
      <c r="C159" s="160"/>
      <c r="D159" s="162"/>
      <c r="E159" s="161"/>
      <c r="F159" s="163"/>
      <c r="G159" s="163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3"/>
      <c r="X159" s="163"/>
      <c r="Y159" s="163"/>
      <c r="Z159" s="164"/>
      <c r="AA159" s="165"/>
      <c r="AB159" s="129">
        <f>IF(AND([8]="В",[27]=1),[9]*[13],0)</f>
        <v>0</v>
      </c>
      <c r="AC159" s="130">
        <f>IF(AND([8]="В",[27]=1),[13],0)</f>
        <v>0</v>
      </c>
      <c r="AD159" s="131">
        <f>IF([8]="П",[9]*[13],0)</f>
        <v>0</v>
      </c>
      <c r="AE159" s="131">
        <f>IF([8]="П",[13],0)</f>
        <v>0</v>
      </c>
      <c r="AF159" s="131">
        <f>IF(AND([8]="В",[27]=1),[9],0)</f>
        <v>0</v>
      </c>
    </row>
    <row r="160" spans="1:32" hidden="1">
      <c r="A160" s="161"/>
      <c r="B160" s="158"/>
      <c r="C160" s="160"/>
      <c r="D160" s="162"/>
      <c r="E160" s="161"/>
      <c r="F160" s="163"/>
      <c r="G160" s="163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3"/>
      <c r="X160" s="163"/>
      <c r="Y160" s="163"/>
      <c r="Z160" s="164"/>
      <c r="AA160" s="165"/>
      <c r="AB160" s="129">
        <f>IF(AND([8]="В",[27]=1),[9]*[13],0)</f>
        <v>0</v>
      </c>
      <c r="AC160" s="130">
        <f>IF(AND([8]="В",[27]=1),[13],0)</f>
        <v>0</v>
      </c>
      <c r="AD160" s="131">
        <f>IF([8]="П",[9]*[13],0)</f>
        <v>0</v>
      </c>
      <c r="AE160" s="131">
        <f>IF([8]="П",[13],0)</f>
        <v>0</v>
      </c>
      <c r="AF160" s="131">
        <f>IF(AND([8]="В",[27]=1),[9],0)</f>
        <v>0</v>
      </c>
    </row>
    <row r="161" spans="1:32" hidden="1">
      <c r="A161" s="161"/>
      <c r="B161" s="158"/>
      <c r="C161" s="160"/>
      <c r="D161" s="162"/>
      <c r="E161" s="161"/>
      <c r="F161" s="163"/>
      <c r="G161" s="163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3"/>
      <c r="X161" s="163"/>
      <c r="Y161" s="163"/>
      <c r="Z161" s="164"/>
      <c r="AA161" s="165"/>
      <c r="AB161" s="129">
        <f>IF(AND([8]="В",[27]=1),[9]*[13],0)</f>
        <v>0</v>
      </c>
      <c r="AC161" s="130">
        <f>IF(AND([8]="В",[27]=1),[13],0)</f>
        <v>0</v>
      </c>
      <c r="AD161" s="131">
        <f>IF([8]="П",[9]*[13],0)</f>
        <v>0</v>
      </c>
      <c r="AE161" s="131">
        <f>IF([8]="П",[13],0)</f>
        <v>0</v>
      </c>
      <c r="AF161" s="131">
        <f>IF(AND([8]="В",[27]=1),[9],0)</f>
        <v>0</v>
      </c>
    </row>
    <row r="162" spans="1:32" hidden="1">
      <c r="A162" s="161"/>
      <c r="B162" s="158"/>
      <c r="C162" s="160"/>
      <c r="D162" s="162"/>
      <c r="E162" s="161"/>
      <c r="F162" s="163"/>
      <c r="G162" s="163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3"/>
      <c r="X162" s="163"/>
      <c r="Y162" s="163"/>
      <c r="Z162" s="164"/>
      <c r="AA162" s="165"/>
      <c r="AB162" s="129">
        <f>IF(AND([8]="В",[27]=1),[9]*[13],0)</f>
        <v>0</v>
      </c>
      <c r="AC162" s="130">
        <f>IF(AND([8]="В",[27]=1),[13],0)</f>
        <v>0</v>
      </c>
      <c r="AD162" s="131">
        <f>IF([8]="П",[9]*[13],0)</f>
        <v>0</v>
      </c>
      <c r="AE162" s="131">
        <f>IF([8]="П",[13],0)</f>
        <v>0</v>
      </c>
      <c r="AF162" s="131">
        <f>IF(AND([8]="В",[27]=1),[9],0)</f>
        <v>0</v>
      </c>
    </row>
    <row r="163" spans="1:32" hidden="1">
      <c r="A163" s="161"/>
      <c r="B163" s="158"/>
      <c r="C163" s="160"/>
      <c r="D163" s="162"/>
      <c r="E163" s="161"/>
      <c r="F163" s="163"/>
      <c r="G163" s="163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3"/>
      <c r="X163" s="163"/>
      <c r="Y163" s="163"/>
      <c r="Z163" s="164"/>
      <c r="AA163" s="165"/>
      <c r="AB163" s="129">
        <f>IF(AND([8]="В",[27]=1),[9]*[13],0)</f>
        <v>0</v>
      </c>
      <c r="AC163" s="130">
        <f>IF(AND([8]="В",[27]=1),[13],0)</f>
        <v>0</v>
      </c>
      <c r="AD163" s="131">
        <f>IF([8]="П",[9]*[13],0)</f>
        <v>0</v>
      </c>
      <c r="AE163" s="131">
        <f>IF([8]="П",[13],0)</f>
        <v>0</v>
      </c>
      <c r="AF163" s="131">
        <f>IF(AND([8]="В",[27]=1),[9],0)</f>
        <v>0</v>
      </c>
    </row>
    <row r="164" spans="1:32" hidden="1">
      <c r="A164" s="161"/>
      <c r="B164" s="158"/>
      <c r="C164" s="160"/>
      <c r="D164" s="162"/>
      <c r="E164" s="161"/>
      <c r="F164" s="163"/>
      <c r="G164" s="163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3"/>
      <c r="X164" s="163"/>
      <c r="Y164" s="163"/>
      <c r="Z164" s="164"/>
      <c r="AA164" s="165"/>
      <c r="AB164" s="129">
        <f>IF(AND([8]="В",[27]=1),[9]*[13],0)</f>
        <v>0</v>
      </c>
      <c r="AC164" s="130">
        <f>IF(AND([8]="В",[27]=1),[13],0)</f>
        <v>0</v>
      </c>
      <c r="AD164" s="131">
        <f>IF([8]="П",[9]*[13],0)</f>
        <v>0</v>
      </c>
      <c r="AE164" s="131">
        <f>IF([8]="П",[13],0)</f>
        <v>0</v>
      </c>
      <c r="AF164" s="131">
        <f>IF(AND([8]="В",[27]=1),[9],0)</f>
        <v>0</v>
      </c>
    </row>
    <row r="165" spans="1:32" hidden="1">
      <c r="A165" s="161"/>
      <c r="B165" s="158"/>
      <c r="C165" s="160"/>
      <c r="D165" s="162"/>
      <c r="E165" s="161"/>
      <c r="F165" s="163"/>
      <c r="G165" s="163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3"/>
      <c r="X165" s="163"/>
      <c r="Y165" s="163"/>
      <c r="Z165" s="164"/>
      <c r="AA165" s="165"/>
      <c r="AB165" s="129">
        <f>IF(AND([8]="В",[27]=1),[9]*[13],0)</f>
        <v>0</v>
      </c>
      <c r="AC165" s="130">
        <f>IF(AND([8]="В",[27]=1),[13],0)</f>
        <v>0</v>
      </c>
      <c r="AD165" s="131">
        <f>IF([8]="П",[9]*[13],0)</f>
        <v>0</v>
      </c>
      <c r="AE165" s="131">
        <f>IF([8]="П",[13],0)</f>
        <v>0</v>
      </c>
      <c r="AF165" s="131">
        <f>IF(AND([8]="В",[27]=1),[9],0)</f>
        <v>0</v>
      </c>
    </row>
    <row r="166" spans="1:32" hidden="1">
      <c r="A166" s="161"/>
      <c r="B166" s="158"/>
      <c r="C166" s="160"/>
      <c r="D166" s="162"/>
      <c r="E166" s="161"/>
      <c r="F166" s="163"/>
      <c r="G166" s="163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3"/>
      <c r="X166" s="163"/>
      <c r="Y166" s="163"/>
      <c r="Z166" s="164"/>
      <c r="AA166" s="165"/>
      <c r="AB166" s="129">
        <f>IF(AND([8]="В",[27]=1),[9]*[13],0)</f>
        <v>0</v>
      </c>
      <c r="AC166" s="130">
        <f>IF(AND([8]="В",[27]=1),[13],0)</f>
        <v>0</v>
      </c>
      <c r="AD166" s="131">
        <f>IF([8]="П",[9]*[13],0)</f>
        <v>0</v>
      </c>
      <c r="AE166" s="131">
        <f>IF([8]="П",[13],0)</f>
        <v>0</v>
      </c>
      <c r="AF166" s="131">
        <f>IF(AND([8]="В",[27]=1),[9],0)</f>
        <v>0</v>
      </c>
    </row>
    <row r="167" spans="1:32" hidden="1">
      <c r="A167" s="161"/>
      <c r="B167" s="158"/>
      <c r="C167" s="160"/>
      <c r="D167" s="162"/>
      <c r="E167" s="161"/>
      <c r="F167" s="163"/>
      <c r="G167" s="163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3"/>
      <c r="X167" s="163"/>
      <c r="Y167" s="163"/>
      <c r="Z167" s="164"/>
      <c r="AA167" s="165"/>
      <c r="AB167" s="129">
        <f>IF(AND([8]="В",[27]=1),[9]*[13],0)</f>
        <v>0</v>
      </c>
      <c r="AC167" s="130">
        <f>IF(AND([8]="В",[27]=1),[13],0)</f>
        <v>0</v>
      </c>
      <c r="AD167" s="131">
        <f>IF([8]="П",[9]*[13],0)</f>
        <v>0</v>
      </c>
      <c r="AE167" s="131">
        <f>IF([8]="П",[13],0)</f>
        <v>0</v>
      </c>
      <c r="AF167" s="131">
        <f>IF(AND([8]="В",[27]=1),[9],0)</f>
        <v>0</v>
      </c>
    </row>
    <row r="168" spans="1:32" hidden="1">
      <c r="A168" s="161"/>
      <c r="B168" s="158"/>
      <c r="C168" s="160"/>
      <c r="D168" s="162"/>
      <c r="E168" s="161"/>
      <c r="F168" s="163"/>
      <c r="G168" s="163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3"/>
      <c r="X168" s="163"/>
      <c r="Y168" s="163"/>
      <c r="Z168" s="164"/>
      <c r="AA168" s="165"/>
      <c r="AB168" s="129">
        <f>IF(AND([8]="В",[27]=1),[9]*[13],0)</f>
        <v>0</v>
      </c>
      <c r="AC168" s="130">
        <f>IF(AND([8]="В",[27]=1),[13],0)</f>
        <v>0</v>
      </c>
      <c r="AD168" s="131">
        <f>IF([8]="П",[9]*[13],0)</f>
        <v>0</v>
      </c>
      <c r="AE168" s="131">
        <f>IF([8]="П",[13],0)</f>
        <v>0</v>
      </c>
      <c r="AF168" s="131">
        <f>IF(AND([8]="В",[27]=1),[9],0)</f>
        <v>0</v>
      </c>
    </row>
    <row r="169" spans="1:32" hidden="1">
      <c r="A169" s="161"/>
      <c r="B169" s="158"/>
      <c r="C169" s="160"/>
      <c r="D169" s="162"/>
      <c r="E169" s="161"/>
      <c r="F169" s="163"/>
      <c r="G169" s="163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3"/>
      <c r="X169" s="163"/>
      <c r="Y169" s="163"/>
      <c r="Z169" s="164"/>
      <c r="AA169" s="165"/>
      <c r="AB169" s="129">
        <f>IF(AND([8]="В",[27]=1),[9]*[13],0)</f>
        <v>0</v>
      </c>
      <c r="AC169" s="130">
        <f>IF(AND([8]="В",[27]=1),[13],0)</f>
        <v>0</v>
      </c>
      <c r="AD169" s="131">
        <f>IF([8]="П",[9]*[13],0)</f>
        <v>0</v>
      </c>
      <c r="AE169" s="131">
        <f>IF([8]="П",[13],0)</f>
        <v>0</v>
      </c>
      <c r="AF169" s="131">
        <f>IF(AND([8]="В",[27]=1),[9],0)</f>
        <v>0</v>
      </c>
    </row>
    <row r="170" spans="1:32" ht="13.15" hidden="1" customHeight="1">
      <c r="A170" s="161"/>
      <c r="B170" s="158"/>
      <c r="C170" s="160"/>
      <c r="D170" s="162"/>
      <c r="E170" s="161"/>
      <c r="F170" s="163"/>
      <c r="G170" s="163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3"/>
      <c r="X170" s="163"/>
      <c r="Y170" s="163"/>
      <c r="Z170" s="164"/>
      <c r="AA170" s="165"/>
      <c r="AB170" s="129">
        <f>IF(AND([8]="В",[27]=1),[9]*[13],0)</f>
        <v>0</v>
      </c>
      <c r="AC170" s="130">
        <f>IF(AND([8]="В",[27]=1),[13],0)</f>
        <v>0</v>
      </c>
      <c r="AD170" s="131">
        <f>IF([8]="П",[9]*[13],0)</f>
        <v>0</v>
      </c>
      <c r="AE170" s="131">
        <f>IF([8]="П",[13],0)</f>
        <v>0</v>
      </c>
      <c r="AF170" s="131">
        <f>IF(AND([8]="В",[27]=1),[9],0)</f>
        <v>0</v>
      </c>
    </row>
    <row r="171" spans="1:32" hidden="1">
      <c r="A171" s="161"/>
      <c r="B171" s="158"/>
      <c r="C171" s="160"/>
      <c r="D171" s="162"/>
      <c r="E171" s="161"/>
      <c r="F171" s="163"/>
      <c r="G171" s="163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3"/>
      <c r="X171" s="163"/>
      <c r="Y171" s="163"/>
      <c r="Z171" s="164"/>
      <c r="AA171" s="165"/>
      <c r="AB171" s="129">
        <f>IF(AND([8]="В",[27]=1),[9]*[13],0)</f>
        <v>0</v>
      </c>
      <c r="AC171" s="130">
        <f>IF(AND([8]="В",[27]=1),[13],0)</f>
        <v>0</v>
      </c>
      <c r="AD171" s="131">
        <f>IF([8]="П",[9]*[13],0)</f>
        <v>0</v>
      </c>
      <c r="AE171" s="131">
        <f>IF([8]="П",[13],0)</f>
        <v>0</v>
      </c>
      <c r="AF171" s="131">
        <f>IF(AND([8]="В",[27]=1),[9],0)</f>
        <v>0</v>
      </c>
    </row>
    <row r="172" spans="1:32" hidden="1">
      <c r="A172" s="161"/>
      <c r="B172" s="158"/>
      <c r="C172" s="160"/>
      <c r="D172" s="162"/>
      <c r="E172" s="161"/>
      <c r="F172" s="163"/>
      <c r="G172" s="163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3"/>
      <c r="X172" s="163"/>
      <c r="Y172" s="163"/>
      <c r="Z172" s="164"/>
      <c r="AA172" s="165"/>
      <c r="AB172" s="129">
        <f>IF(AND([8]="В",[27]=1),[9]*[13],0)</f>
        <v>0</v>
      </c>
      <c r="AC172" s="130">
        <f>IF(AND([8]="В",[27]=1),[13],0)</f>
        <v>0</v>
      </c>
      <c r="AD172" s="131">
        <f>IF([8]="П",[9]*[13],0)</f>
        <v>0</v>
      </c>
      <c r="AE172" s="131">
        <f>IF([8]="П",[13],0)</f>
        <v>0</v>
      </c>
      <c r="AF172" s="131">
        <f>IF(AND([8]="В",[27]=1),[9],0)</f>
        <v>0</v>
      </c>
    </row>
    <row r="173" spans="1:32" hidden="1">
      <c r="A173" s="161"/>
      <c r="B173" s="158"/>
      <c r="C173" s="160"/>
      <c r="D173" s="162"/>
      <c r="E173" s="161"/>
      <c r="F173" s="163"/>
      <c r="G173" s="163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3"/>
      <c r="X173" s="163"/>
      <c r="Y173" s="163"/>
      <c r="Z173" s="164"/>
      <c r="AA173" s="165"/>
      <c r="AB173" s="129">
        <f>IF(AND([8]="В",[27]=1),[9]*[13],0)</f>
        <v>0</v>
      </c>
      <c r="AC173" s="130">
        <f>IF(AND([8]="В",[27]=1),[13],0)</f>
        <v>0</v>
      </c>
      <c r="AD173" s="131">
        <f>IF([8]="П",[9]*[13],0)</f>
        <v>0</v>
      </c>
      <c r="AE173" s="131">
        <f>IF([8]="П",[13],0)</f>
        <v>0</v>
      </c>
      <c r="AF173" s="131">
        <f>IF(AND([8]="В",[27]=1),[9],0)</f>
        <v>0</v>
      </c>
    </row>
    <row r="174" spans="1:32" hidden="1">
      <c r="A174" s="161"/>
      <c r="B174" s="158"/>
      <c r="C174" s="160"/>
      <c r="D174" s="162"/>
      <c r="E174" s="161"/>
      <c r="F174" s="163"/>
      <c r="G174" s="163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3"/>
      <c r="X174" s="163"/>
      <c r="Y174" s="163"/>
      <c r="Z174" s="164"/>
      <c r="AA174" s="165"/>
      <c r="AB174" s="129">
        <f>IF(AND([8]="В",[27]=1),[9]*[13],0)</f>
        <v>0</v>
      </c>
      <c r="AC174" s="130">
        <f>IF(AND([8]="В",[27]=1),[13],0)</f>
        <v>0</v>
      </c>
      <c r="AD174" s="131">
        <f>IF([8]="П",[9]*[13],0)</f>
        <v>0</v>
      </c>
      <c r="AE174" s="131">
        <f>IF([8]="П",[13],0)</f>
        <v>0</v>
      </c>
      <c r="AF174" s="131">
        <f>IF(AND([8]="В",[27]=1),[9],0)</f>
        <v>0</v>
      </c>
    </row>
    <row r="175" spans="1:32" hidden="1">
      <c r="A175" s="161"/>
      <c r="B175" s="158"/>
      <c r="C175" s="160"/>
      <c r="D175" s="162"/>
      <c r="E175" s="161"/>
      <c r="F175" s="163"/>
      <c r="G175" s="163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3"/>
      <c r="X175" s="163"/>
      <c r="Y175" s="163"/>
      <c r="Z175" s="164"/>
      <c r="AA175" s="165"/>
      <c r="AB175" s="129">
        <f>IF(AND([8]="В",[27]=1),[9]*[13],0)</f>
        <v>0</v>
      </c>
      <c r="AC175" s="130">
        <f>IF(AND([8]="В",[27]=1),[13],0)</f>
        <v>0</v>
      </c>
      <c r="AD175" s="131">
        <f>IF([8]="П",[9]*[13],0)</f>
        <v>0</v>
      </c>
      <c r="AE175" s="131">
        <f>IF([8]="П",[13],0)</f>
        <v>0</v>
      </c>
      <c r="AF175" s="131">
        <f>IF(AND([8]="В",[27]=1),[9],0)</f>
        <v>0</v>
      </c>
    </row>
    <row r="176" spans="1:32" hidden="1">
      <c r="A176" s="161"/>
      <c r="B176" s="158"/>
      <c r="C176" s="160"/>
      <c r="D176" s="162"/>
      <c r="E176" s="161"/>
      <c r="F176" s="163"/>
      <c r="G176" s="163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3"/>
      <c r="X176" s="163"/>
      <c r="Y176" s="163"/>
      <c r="Z176" s="164"/>
      <c r="AA176" s="165"/>
      <c r="AB176" s="129">
        <f>IF(AND([8]="В",[27]=1),[9]*[13],0)</f>
        <v>0</v>
      </c>
      <c r="AC176" s="130">
        <f>IF(AND([8]="В",[27]=1),[13],0)</f>
        <v>0</v>
      </c>
      <c r="AD176" s="131">
        <f>IF([8]="П",[9]*[13],0)</f>
        <v>0</v>
      </c>
      <c r="AE176" s="131">
        <f>IF([8]="П",[13],0)</f>
        <v>0</v>
      </c>
      <c r="AF176" s="131">
        <f>IF(AND([8]="В",[27]=1),[9],0)</f>
        <v>0</v>
      </c>
    </row>
    <row r="177" spans="1:32" hidden="1">
      <c r="A177" s="161"/>
      <c r="B177" s="158"/>
      <c r="C177" s="160"/>
      <c r="D177" s="162"/>
      <c r="E177" s="161"/>
      <c r="F177" s="163"/>
      <c r="G177" s="163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3"/>
      <c r="X177" s="163"/>
      <c r="Y177" s="163"/>
      <c r="Z177" s="164"/>
      <c r="AA177" s="165"/>
      <c r="AB177" s="129">
        <f>IF(AND([8]="В",[27]=1),[9]*[13],0)</f>
        <v>0</v>
      </c>
      <c r="AC177" s="130">
        <f>IF(AND([8]="В",[27]=1),[13],0)</f>
        <v>0</v>
      </c>
      <c r="AD177" s="131">
        <f>IF([8]="П",[9]*[13],0)</f>
        <v>0</v>
      </c>
      <c r="AE177" s="131">
        <f>IF([8]="П",[13],0)</f>
        <v>0</v>
      </c>
      <c r="AF177" s="131">
        <f>IF(AND([8]="В",[27]=1),[9],0)</f>
        <v>0</v>
      </c>
    </row>
    <row r="178" spans="1:32" hidden="1">
      <c r="A178" s="161"/>
      <c r="B178" s="158"/>
      <c r="C178" s="160"/>
      <c r="D178" s="162"/>
      <c r="E178" s="161"/>
      <c r="F178" s="163"/>
      <c r="G178" s="163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3"/>
      <c r="X178" s="163"/>
      <c r="Y178" s="163"/>
      <c r="Z178" s="164"/>
      <c r="AA178" s="165"/>
      <c r="AB178" s="129">
        <f>IF(AND([8]="В",[27]=1),[9]*[13],0)</f>
        <v>0</v>
      </c>
      <c r="AC178" s="130">
        <f>IF(AND([8]="В",[27]=1),[13],0)</f>
        <v>0</v>
      </c>
      <c r="AD178" s="131">
        <f>IF([8]="П",[9]*[13],0)</f>
        <v>0</v>
      </c>
      <c r="AE178" s="131">
        <f>IF([8]="П",[13],0)</f>
        <v>0</v>
      </c>
      <c r="AF178" s="131">
        <f>IF(AND([8]="В",[27]=1),[9],0)</f>
        <v>0</v>
      </c>
    </row>
    <row r="179" spans="1:32" hidden="1">
      <c r="A179" s="161"/>
      <c r="B179" s="158"/>
      <c r="C179" s="160"/>
      <c r="D179" s="162"/>
      <c r="E179" s="161"/>
      <c r="F179" s="163"/>
      <c r="G179" s="163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3"/>
      <c r="X179" s="163"/>
      <c r="Y179" s="163"/>
      <c r="Z179" s="164"/>
      <c r="AA179" s="165"/>
      <c r="AB179" s="129">
        <f>IF(AND([8]="В",[27]=1),[9]*[13],0)</f>
        <v>0</v>
      </c>
      <c r="AC179" s="130">
        <f>IF(AND([8]="В",[27]=1),[13],0)</f>
        <v>0</v>
      </c>
      <c r="AD179" s="131">
        <f>IF([8]="П",[9]*[13],0)</f>
        <v>0</v>
      </c>
      <c r="AE179" s="131">
        <f>IF([8]="П",[13],0)</f>
        <v>0</v>
      </c>
      <c r="AF179" s="131">
        <f>IF(AND([8]="В",[27]=1),[9],0)</f>
        <v>0</v>
      </c>
    </row>
    <row r="180" spans="1:32" hidden="1">
      <c r="A180" s="161"/>
      <c r="B180" s="158"/>
      <c r="C180" s="160"/>
      <c r="D180" s="162"/>
      <c r="E180" s="161"/>
      <c r="F180" s="163"/>
      <c r="G180" s="163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3"/>
      <c r="X180" s="163"/>
      <c r="Y180" s="163"/>
      <c r="Z180" s="164"/>
      <c r="AA180" s="165"/>
      <c r="AB180" s="129">
        <f>IF(AND([8]="В",[27]=1),[9]*[13],0)</f>
        <v>0</v>
      </c>
      <c r="AC180" s="130">
        <f>IF(AND([8]="В",[27]=1),[13],0)</f>
        <v>0</v>
      </c>
      <c r="AD180" s="131">
        <f>IF([8]="П",[9]*[13],0)</f>
        <v>0</v>
      </c>
      <c r="AE180" s="131">
        <f>IF([8]="П",[13],0)</f>
        <v>0</v>
      </c>
      <c r="AF180" s="131">
        <f>IF(AND([8]="В",[27]=1),[9],0)</f>
        <v>0</v>
      </c>
    </row>
    <row r="181" spans="1:32" hidden="1">
      <c r="A181" s="161"/>
      <c r="B181" s="158"/>
      <c r="C181" s="160"/>
      <c r="D181" s="162"/>
      <c r="E181" s="161"/>
      <c r="F181" s="163"/>
      <c r="G181" s="163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3"/>
      <c r="X181" s="163"/>
      <c r="Y181" s="163"/>
      <c r="Z181" s="164"/>
      <c r="AA181" s="165"/>
      <c r="AB181" s="129">
        <f>IF(AND([8]="В",[27]=1),[9]*[13],0)</f>
        <v>0</v>
      </c>
      <c r="AC181" s="130">
        <f>IF(AND([8]="В",[27]=1),[13],0)</f>
        <v>0</v>
      </c>
      <c r="AD181" s="131">
        <f>IF([8]="П",[9]*[13],0)</f>
        <v>0</v>
      </c>
      <c r="AE181" s="131">
        <f>IF([8]="П",[13],0)</f>
        <v>0</v>
      </c>
      <c r="AF181" s="131">
        <f>IF(AND([8]="В",[27]=1),[9],0)</f>
        <v>0</v>
      </c>
    </row>
    <row r="182" spans="1:32" hidden="1">
      <c r="A182" s="161"/>
      <c r="B182" s="158"/>
      <c r="C182" s="160"/>
      <c r="D182" s="162"/>
      <c r="E182" s="161"/>
      <c r="F182" s="163"/>
      <c r="G182" s="163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3"/>
      <c r="X182" s="163"/>
      <c r="Y182" s="163"/>
      <c r="Z182" s="164"/>
      <c r="AA182" s="165"/>
      <c r="AB182" s="129">
        <f>IF(AND([8]="В",[27]=1),[9]*[13],0)</f>
        <v>0</v>
      </c>
      <c r="AC182" s="130">
        <f>IF(AND([8]="В",[27]=1),[13],0)</f>
        <v>0</v>
      </c>
      <c r="AD182" s="131">
        <f>IF([8]="П",[9]*[13],0)</f>
        <v>0</v>
      </c>
      <c r="AE182" s="131">
        <f>IF([8]="П",[13],0)</f>
        <v>0</v>
      </c>
      <c r="AF182" s="131">
        <f>IF(AND([8]="В",[27]=1),[9],0)</f>
        <v>0</v>
      </c>
    </row>
    <row r="183" spans="1:32" hidden="1">
      <c r="A183" s="161"/>
      <c r="B183" s="158"/>
      <c r="C183" s="160"/>
      <c r="D183" s="162"/>
      <c r="E183" s="161"/>
      <c r="F183" s="163"/>
      <c r="G183" s="163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3"/>
      <c r="X183" s="163"/>
      <c r="Y183" s="163"/>
      <c r="Z183" s="164"/>
      <c r="AA183" s="165"/>
      <c r="AB183" s="129">
        <f>IF(AND([8]="В",[27]=1),[9]*[13],0)</f>
        <v>0</v>
      </c>
      <c r="AC183" s="130">
        <f>IF(AND([8]="В",[27]=1),[13],0)</f>
        <v>0</v>
      </c>
      <c r="AD183" s="131">
        <f>IF([8]="П",[9]*[13],0)</f>
        <v>0</v>
      </c>
      <c r="AE183" s="131">
        <f>IF([8]="П",[13],0)</f>
        <v>0</v>
      </c>
      <c r="AF183" s="131">
        <f>IF(AND([8]="В",[27]=1),[9],0)</f>
        <v>0</v>
      </c>
    </row>
    <row r="184" spans="1:32" hidden="1">
      <c r="A184" s="161"/>
      <c r="B184" s="158"/>
      <c r="C184" s="160"/>
      <c r="D184" s="162"/>
      <c r="E184" s="161"/>
      <c r="F184" s="163"/>
      <c r="G184" s="163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3"/>
      <c r="X184" s="163"/>
      <c r="Y184" s="163"/>
      <c r="Z184" s="164"/>
      <c r="AA184" s="165"/>
      <c r="AB184" s="129">
        <f>IF(AND([8]="В",[27]=1),[9]*[13],0)</f>
        <v>0</v>
      </c>
      <c r="AC184" s="130">
        <f>IF(AND([8]="В",[27]=1),[13],0)</f>
        <v>0</v>
      </c>
      <c r="AD184" s="131">
        <f>IF([8]="П",[9]*[13],0)</f>
        <v>0</v>
      </c>
      <c r="AE184" s="131">
        <f>IF([8]="П",[13],0)</f>
        <v>0</v>
      </c>
      <c r="AF184" s="131">
        <f>IF(AND([8]="В",[27]=1),[9],0)</f>
        <v>0</v>
      </c>
    </row>
    <row r="185" spans="1:32" hidden="1">
      <c r="A185" s="161"/>
      <c r="B185" s="158"/>
      <c r="C185" s="160"/>
      <c r="D185" s="162"/>
      <c r="E185" s="161"/>
      <c r="F185" s="163"/>
      <c r="G185" s="163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3"/>
      <c r="X185" s="163"/>
      <c r="Y185" s="163"/>
      <c r="Z185" s="164"/>
      <c r="AA185" s="165"/>
      <c r="AB185" s="129">
        <f>IF(AND([8]="В",[27]=1),[9]*[13],0)</f>
        <v>0</v>
      </c>
      <c r="AC185" s="130">
        <f>IF(AND([8]="В",[27]=1),[13],0)</f>
        <v>0</v>
      </c>
      <c r="AD185" s="131">
        <f>IF([8]="П",[9]*[13],0)</f>
        <v>0</v>
      </c>
      <c r="AE185" s="131">
        <f>IF([8]="П",[13],0)</f>
        <v>0</v>
      </c>
      <c r="AF185" s="131">
        <f>IF(AND([8]="В",[27]=1),[9],0)</f>
        <v>0</v>
      </c>
    </row>
    <row r="186" spans="1:32" hidden="1">
      <c r="A186" s="161"/>
      <c r="B186" s="158"/>
      <c r="C186" s="160"/>
      <c r="D186" s="162"/>
      <c r="E186" s="161"/>
      <c r="F186" s="163"/>
      <c r="G186" s="163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3"/>
      <c r="X186" s="163"/>
      <c r="Y186" s="163"/>
      <c r="Z186" s="164"/>
      <c r="AA186" s="165"/>
      <c r="AB186" s="129">
        <f>IF(AND([8]="В",[27]=1),[9]*[13],0)</f>
        <v>0</v>
      </c>
      <c r="AC186" s="130">
        <f>IF(AND([8]="В",[27]=1),[13],0)</f>
        <v>0</v>
      </c>
      <c r="AD186" s="131">
        <f>IF([8]="П",[9]*[13],0)</f>
        <v>0</v>
      </c>
      <c r="AE186" s="131">
        <f>IF([8]="П",[13],0)</f>
        <v>0</v>
      </c>
      <c r="AF186" s="131">
        <f>IF(AND([8]="В",[27]=1),[9],0)</f>
        <v>0</v>
      </c>
    </row>
    <row r="187" spans="1:32" hidden="1">
      <c r="A187" s="161"/>
      <c r="B187" s="158"/>
      <c r="C187" s="160"/>
      <c r="D187" s="162"/>
      <c r="E187" s="161"/>
      <c r="F187" s="163"/>
      <c r="G187" s="163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3"/>
      <c r="X187" s="163"/>
      <c r="Y187" s="163"/>
      <c r="Z187" s="164"/>
      <c r="AA187" s="165"/>
      <c r="AB187" s="129">
        <f>IF(AND([8]="В",[27]=1),[9]*[13],0)</f>
        <v>0</v>
      </c>
      <c r="AC187" s="130">
        <f>IF(AND([8]="В",[27]=1),[13],0)</f>
        <v>0</v>
      </c>
      <c r="AD187" s="131">
        <f>IF([8]="П",[9]*[13],0)</f>
        <v>0</v>
      </c>
      <c r="AE187" s="131">
        <f>IF([8]="П",[13],0)</f>
        <v>0</v>
      </c>
      <c r="AF187" s="131">
        <f>IF(AND([8]="В",[27]=1),[9],0)</f>
        <v>0</v>
      </c>
    </row>
    <row r="188" spans="1:32" hidden="1">
      <c r="A188" s="161"/>
      <c r="B188" s="158"/>
      <c r="C188" s="160"/>
      <c r="D188" s="162"/>
      <c r="E188" s="161"/>
      <c r="F188" s="163"/>
      <c r="G188" s="163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3"/>
      <c r="X188" s="163"/>
      <c r="Y188" s="163"/>
      <c r="Z188" s="164"/>
      <c r="AA188" s="165"/>
      <c r="AB188" s="129">
        <f>IF(AND([8]="В",[27]=1),[9]*[13],0)</f>
        <v>0</v>
      </c>
      <c r="AC188" s="130">
        <f>IF(AND([8]="В",[27]=1),[13],0)</f>
        <v>0</v>
      </c>
      <c r="AD188" s="131">
        <f>IF([8]="П",[9]*[13],0)</f>
        <v>0</v>
      </c>
      <c r="AE188" s="131">
        <f>IF([8]="П",[13],0)</f>
        <v>0</v>
      </c>
      <c r="AF188" s="131">
        <f>IF(AND([8]="В",[27]=1),[9],0)</f>
        <v>0</v>
      </c>
    </row>
    <row r="189" spans="1:32" hidden="1">
      <c r="A189" s="161"/>
      <c r="B189" s="158"/>
      <c r="C189" s="160"/>
      <c r="D189" s="162"/>
      <c r="E189" s="161"/>
      <c r="F189" s="163"/>
      <c r="G189" s="163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3"/>
      <c r="X189" s="163"/>
      <c r="Y189" s="163"/>
      <c r="Z189" s="164"/>
      <c r="AA189" s="165"/>
      <c r="AB189" s="129">
        <f>IF(AND([8]="В",[27]=1),[9]*[13],0)</f>
        <v>0</v>
      </c>
      <c r="AC189" s="130">
        <f>IF(AND([8]="В",[27]=1),[13],0)</f>
        <v>0</v>
      </c>
      <c r="AD189" s="131">
        <f>IF([8]="П",[9]*[13],0)</f>
        <v>0</v>
      </c>
      <c r="AE189" s="131">
        <f>IF([8]="П",[13],0)</f>
        <v>0</v>
      </c>
      <c r="AF189" s="131">
        <f>IF(AND([8]="В",[27]=1),[9],0)</f>
        <v>0</v>
      </c>
    </row>
    <row r="190" spans="1:32" hidden="1">
      <c r="A190" s="161"/>
      <c r="B190" s="158"/>
      <c r="C190" s="160"/>
      <c r="D190" s="162"/>
      <c r="E190" s="161"/>
      <c r="F190" s="163"/>
      <c r="G190" s="163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3"/>
      <c r="X190" s="163"/>
      <c r="Y190" s="163"/>
      <c r="Z190" s="164"/>
      <c r="AA190" s="165"/>
      <c r="AB190" s="129">
        <f>IF(AND([8]="В",[27]=1),[9]*[13],0)</f>
        <v>0</v>
      </c>
      <c r="AC190" s="130">
        <f>IF(AND([8]="В",[27]=1),[13],0)</f>
        <v>0</v>
      </c>
      <c r="AD190" s="131">
        <f>IF([8]="П",[9]*[13],0)</f>
        <v>0</v>
      </c>
      <c r="AE190" s="131">
        <f>IF([8]="П",[13],0)</f>
        <v>0</v>
      </c>
      <c r="AF190" s="131">
        <f>IF(AND([8]="В",[27]=1),[9],0)</f>
        <v>0</v>
      </c>
    </row>
    <row r="191" spans="1:32" hidden="1">
      <c r="A191" s="161"/>
      <c r="B191" s="158"/>
      <c r="C191" s="160"/>
      <c r="D191" s="162"/>
      <c r="E191" s="161"/>
      <c r="F191" s="163"/>
      <c r="G191" s="163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3"/>
      <c r="X191" s="163"/>
      <c r="Y191" s="163"/>
      <c r="Z191" s="164"/>
      <c r="AA191" s="165"/>
      <c r="AB191" s="129">
        <f>IF(AND([8]="В",[27]=1),[9]*[13],0)</f>
        <v>0</v>
      </c>
      <c r="AC191" s="130">
        <f>IF(AND([8]="В",[27]=1),[13],0)</f>
        <v>0</v>
      </c>
      <c r="AD191" s="131">
        <f>IF([8]="П",[9]*[13],0)</f>
        <v>0</v>
      </c>
      <c r="AE191" s="131">
        <f>IF([8]="П",[13],0)</f>
        <v>0</v>
      </c>
      <c r="AF191" s="131">
        <f>IF(AND([8]="В",[27]=1),[9],0)</f>
        <v>0</v>
      </c>
    </row>
    <row r="192" spans="1:32" hidden="1">
      <c r="A192" s="161"/>
      <c r="B192" s="158"/>
      <c r="C192" s="160"/>
      <c r="D192" s="162"/>
      <c r="E192" s="161"/>
      <c r="F192" s="163"/>
      <c r="G192" s="163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3"/>
      <c r="X192" s="163"/>
      <c r="Y192" s="163"/>
      <c r="Z192" s="164"/>
      <c r="AA192" s="165"/>
      <c r="AB192" s="129">
        <f>IF(AND([8]="В",[27]=1),[9]*[13],0)</f>
        <v>0</v>
      </c>
      <c r="AC192" s="130">
        <f>IF(AND([8]="В",[27]=1),[13],0)</f>
        <v>0</v>
      </c>
      <c r="AD192" s="131">
        <f>IF([8]="П",[9]*[13],0)</f>
        <v>0</v>
      </c>
      <c r="AE192" s="131">
        <f>IF([8]="П",[13],0)</f>
        <v>0</v>
      </c>
      <c r="AF192" s="131">
        <f>IF(AND([8]="В",[27]=1),[9],0)</f>
        <v>0</v>
      </c>
    </row>
    <row r="193" spans="1:32" hidden="1">
      <c r="A193" s="161"/>
      <c r="B193" s="158"/>
      <c r="C193" s="160"/>
      <c r="D193" s="162"/>
      <c r="E193" s="161"/>
      <c r="F193" s="163"/>
      <c r="G193" s="163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3"/>
      <c r="X193" s="163"/>
      <c r="Y193" s="163"/>
      <c r="Z193" s="164"/>
      <c r="AA193" s="165"/>
      <c r="AB193" s="129">
        <f>IF(AND([8]="В",[27]=1),[9]*[13],0)</f>
        <v>0</v>
      </c>
      <c r="AC193" s="130">
        <f>IF(AND([8]="В",[27]=1),[13],0)</f>
        <v>0</v>
      </c>
      <c r="AD193" s="131">
        <f>IF([8]="П",[9]*[13],0)</f>
        <v>0</v>
      </c>
      <c r="AE193" s="131">
        <f>IF([8]="П",[13],0)</f>
        <v>0</v>
      </c>
      <c r="AF193" s="131">
        <f>IF(AND([8]="В",[27]=1),[9],0)</f>
        <v>0</v>
      </c>
    </row>
    <row r="194" spans="1:32" hidden="1">
      <c r="A194" s="161"/>
      <c r="B194" s="158"/>
      <c r="C194" s="160"/>
      <c r="D194" s="162"/>
      <c r="E194" s="161"/>
      <c r="F194" s="163"/>
      <c r="G194" s="163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3"/>
      <c r="X194" s="163"/>
      <c r="Y194" s="163"/>
      <c r="Z194" s="164"/>
      <c r="AA194" s="165"/>
      <c r="AB194" s="129">
        <f>IF(AND([8]="В",[27]=1),[9]*[13],0)</f>
        <v>0</v>
      </c>
      <c r="AC194" s="130">
        <f>IF(AND([8]="В",[27]=1),[13],0)</f>
        <v>0</v>
      </c>
      <c r="AD194" s="131">
        <f>IF([8]="П",[9]*[13],0)</f>
        <v>0</v>
      </c>
      <c r="AE194" s="131">
        <f>IF([8]="П",[13],0)</f>
        <v>0</v>
      </c>
      <c r="AF194" s="131">
        <f>IF(AND([8]="В",[27]=1),[9],0)</f>
        <v>0</v>
      </c>
    </row>
    <row r="195" spans="1:32" ht="6.6" hidden="1" customHeight="1">
      <c r="A195" s="161"/>
      <c r="B195" s="158"/>
      <c r="C195" s="160"/>
      <c r="D195" s="162"/>
      <c r="E195" s="161"/>
      <c r="F195" s="163"/>
      <c r="G195" s="163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3"/>
      <c r="X195" s="163"/>
      <c r="Y195" s="163"/>
      <c r="Z195" s="164"/>
      <c r="AA195" s="165"/>
      <c r="AB195" s="129">
        <f>IF(AND([8]="В",[27]=1),[9]*[13],0)</f>
        <v>0</v>
      </c>
      <c r="AC195" s="130">
        <f>IF(AND([8]="В",[27]=1),[13],0)</f>
        <v>0</v>
      </c>
      <c r="AD195" s="131">
        <f>IF([8]="П",[9]*[13],0)</f>
        <v>0</v>
      </c>
      <c r="AE195" s="131">
        <f>IF([8]="П",[13],0)</f>
        <v>0</v>
      </c>
      <c r="AF195" s="131">
        <f>IF(AND([8]="В",[27]=1),[9],0)</f>
        <v>0</v>
      </c>
    </row>
    <row r="196" spans="1:32" hidden="1">
      <c r="A196" s="161"/>
      <c r="B196" s="158"/>
      <c r="C196" s="160"/>
      <c r="D196" s="162"/>
      <c r="E196" s="161"/>
      <c r="F196" s="163"/>
      <c r="G196" s="163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3"/>
      <c r="X196" s="163"/>
      <c r="Y196" s="163"/>
      <c r="Z196" s="164"/>
      <c r="AA196" s="165"/>
      <c r="AB196" s="129">
        <f>IF(AND([8]="В",[27]=1),[9]*[13],0)</f>
        <v>0</v>
      </c>
      <c r="AC196" s="130">
        <f>IF(AND([8]="В",[27]=1),[13],0)</f>
        <v>0</v>
      </c>
      <c r="AD196" s="131">
        <f>IF([8]="П",[9]*[13],0)</f>
        <v>0</v>
      </c>
      <c r="AE196" s="131">
        <f>IF([8]="П",[13],0)</f>
        <v>0</v>
      </c>
      <c r="AF196" s="131">
        <f>IF(AND([8]="В",[27]=1),[9],0)</f>
        <v>0</v>
      </c>
    </row>
    <row r="197" spans="1:32" hidden="1">
      <c r="A197" s="161"/>
      <c r="B197" s="158"/>
      <c r="C197" s="160"/>
      <c r="D197" s="162"/>
      <c r="E197" s="161"/>
      <c r="F197" s="163"/>
      <c r="G197" s="163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3"/>
      <c r="X197" s="163"/>
      <c r="Y197" s="163"/>
      <c r="Z197" s="164"/>
      <c r="AA197" s="165"/>
      <c r="AB197" s="129">
        <f>IF(AND([8]="В",[27]=1),[9]*[13],0)</f>
        <v>0</v>
      </c>
      <c r="AC197" s="130">
        <f>IF(AND([8]="В",[27]=1),[13],0)</f>
        <v>0</v>
      </c>
      <c r="AD197" s="131">
        <f>IF([8]="П",[9]*[13],0)</f>
        <v>0</v>
      </c>
      <c r="AE197" s="131">
        <f>IF([8]="П",[13],0)</f>
        <v>0</v>
      </c>
      <c r="AF197" s="131">
        <f>IF(AND([8]="В",[27]=1),[9],0)</f>
        <v>0</v>
      </c>
    </row>
    <row r="198" spans="1:32" hidden="1">
      <c r="A198" s="161"/>
      <c r="B198" s="158"/>
      <c r="C198" s="160"/>
      <c r="D198" s="162"/>
      <c r="E198" s="161"/>
      <c r="F198" s="163"/>
      <c r="G198" s="163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3"/>
      <c r="X198" s="163"/>
      <c r="Y198" s="163"/>
      <c r="Z198" s="164"/>
      <c r="AA198" s="165"/>
      <c r="AB198" s="129">
        <f>IF(AND([8]="В",[27]=1),[9]*[13],0)</f>
        <v>0</v>
      </c>
      <c r="AC198" s="130">
        <f>IF(AND([8]="В",[27]=1),[13],0)</f>
        <v>0</v>
      </c>
      <c r="AD198" s="131">
        <f>IF([8]="П",[9]*[13],0)</f>
        <v>0</v>
      </c>
      <c r="AE198" s="131">
        <f>IF([8]="П",[13],0)</f>
        <v>0</v>
      </c>
      <c r="AF198" s="131">
        <f>IF(AND([8]="В",[27]=1),[9],0)</f>
        <v>0</v>
      </c>
    </row>
    <row r="199" spans="1:32" hidden="1">
      <c r="A199" s="161"/>
      <c r="B199" s="158"/>
      <c r="C199" s="160"/>
      <c r="D199" s="162"/>
      <c r="E199" s="161"/>
      <c r="F199" s="163"/>
      <c r="G199" s="163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3"/>
      <c r="X199" s="163"/>
      <c r="Y199" s="163"/>
      <c r="Z199" s="164"/>
      <c r="AA199" s="165"/>
      <c r="AB199" s="129">
        <f>IF(AND([8]="В",[27]=1),[9]*[13],0)</f>
        <v>0</v>
      </c>
      <c r="AC199" s="130">
        <f>IF(AND([8]="В",[27]=1),[13],0)</f>
        <v>0</v>
      </c>
      <c r="AD199" s="131">
        <f>IF([8]="П",[9]*[13],0)</f>
        <v>0</v>
      </c>
      <c r="AE199" s="131">
        <f>IF([8]="П",[13],0)</f>
        <v>0</v>
      </c>
      <c r="AF199" s="131">
        <f>IF(AND([8]="В",[27]=1),[9],0)</f>
        <v>0</v>
      </c>
    </row>
    <row r="200" spans="1:32" hidden="1">
      <c r="A200" s="161"/>
      <c r="B200" s="158"/>
      <c r="C200" s="160"/>
      <c r="D200" s="162"/>
      <c r="E200" s="161"/>
      <c r="F200" s="163"/>
      <c r="G200" s="163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3"/>
      <c r="X200" s="163"/>
      <c r="Y200" s="163"/>
      <c r="Z200" s="164"/>
      <c r="AA200" s="165"/>
      <c r="AB200" s="129">
        <f>IF(AND([8]="В",[27]=1),[9]*[13],0)</f>
        <v>0</v>
      </c>
      <c r="AC200" s="130">
        <f>IF(AND([8]="В",[27]=1),[13],0)</f>
        <v>0</v>
      </c>
      <c r="AD200" s="131">
        <f>IF([8]="П",[9]*[13],0)</f>
        <v>0</v>
      </c>
      <c r="AE200" s="131">
        <f>IF([8]="П",[13],0)</f>
        <v>0</v>
      </c>
      <c r="AF200" s="131">
        <f>IF(AND([8]="В",[27]=1),[9],0)</f>
        <v>0</v>
      </c>
    </row>
    <row r="201" spans="1:32" hidden="1">
      <c r="A201" s="161"/>
      <c r="B201" s="158"/>
      <c r="C201" s="160"/>
      <c r="D201" s="162"/>
      <c r="E201" s="161"/>
      <c r="F201" s="163"/>
      <c r="G201" s="163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3"/>
      <c r="X201" s="163"/>
      <c r="Y201" s="163"/>
      <c r="Z201" s="164"/>
      <c r="AA201" s="165"/>
      <c r="AB201" s="129">
        <f>IF(AND([8]="В",[27]=1),[9]*[13],0)</f>
        <v>0</v>
      </c>
      <c r="AC201" s="130">
        <f>IF(AND([8]="В",[27]=1),[13],0)</f>
        <v>0</v>
      </c>
      <c r="AD201" s="131">
        <f>IF([8]="П",[9]*[13],0)</f>
        <v>0</v>
      </c>
      <c r="AE201" s="131">
        <f>IF([8]="П",[13],0)</f>
        <v>0</v>
      </c>
      <c r="AF201" s="131">
        <f>IF(AND([8]="В",[27]=1),[9],0)</f>
        <v>0</v>
      </c>
    </row>
    <row r="202" spans="1:32" hidden="1">
      <c r="A202" s="161"/>
      <c r="B202" s="158"/>
      <c r="C202" s="160"/>
      <c r="D202" s="162"/>
      <c r="E202" s="161"/>
      <c r="F202" s="163"/>
      <c r="G202" s="163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3"/>
      <c r="X202" s="163"/>
      <c r="Y202" s="163"/>
      <c r="Z202" s="164"/>
      <c r="AA202" s="165"/>
      <c r="AB202" s="129">
        <f>IF(AND([8]="В",[27]=1),[9]*[13],0)</f>
        <v>0</v>
      </c>
      <c r="AC202" s="130">
        <f>IF(AND([8]="В",[27]=1),[13],0)</f>
        <v>0</v>
      </c>
      <c r="AD202" s="131">
        <f>IF([8]="П",[9]*[13],0)</f>
        <v>0</v>
      </c>
      <c r="AE202" s="131">
        <f>IF([8]="П",[13],0)</f>
        <v>0</v>
      </c>
      <c r="AF202" s="131">
        <f>IF(AND([8]="В",[27]=1),[9],0)</f>
        <v>0</v>
      </c>
    </row>
    <row r="203" spans="1:32" hidden="1">
      <c r="A203" s="161"/>
      <c r="B203" s="158"/>
      <c r="C203" s="160"/>
      <c r="D203" s="162"/>
      <c r="E203" s="161"/>
      <c r="F203" s="163"/>
      <c r="G203" s="163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3"/>
      <c r="X203" s="163"/>
      <c r="Y203" s="163"/>
      <c r="Z203" s="164"/>
      <c r="AA203" s="165"/>
      <c r="AB203" s="129">
        <f>IF(AND([8]="В",[27]=1),[9]*[13],0)</f>
        <v>0</v>
      </c>
      <c r="AC203" s="130">
        <f>IF(AND([8]="В",[27]=1),[13],0)</f>
        <v>0</v>
      </c>
      <c r="AD203" s="131">
        <f>IF([8]="П",[9]*[13],0)</f>
        <v>0</v>
      </c>
      <c r="AE203" s="131">
        <f>IF([8]="П",[13],0)</f>
        <v>0</v>
      </c>
      <c r="AF203" s="131">
        <f>IF(AND([8]="В",[27]=1),[9],0)</f>
        <v>0</v>
      </c>
    </row>
    <row r="204" spans="1:32" hidden="1">
      <c r="A204" s="161"/>
      <c r="B204" s="158"/>
      <c r="C204" s="160"/>
      <c r="D204" s="162"/>
      <c r="E204" s="161"/>
      <c r="F204" s="163"/>
      <c r="G204" s="163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3"/>
      <c r="X204" s="163"/>
      <c r="Y204" s="163"/>
      <c r="Z204" s="164"/>
      <c r="AA204" s="165"/>
      <c r="AB204" s="129">
        <f>IF(AND([8]="В",[27]=1),[9]*[13],0)</f>
        <v>0</v>
      </c>
      <c r="AC204" s="130">
        <f>IF(AND([8]="В",[27]=1),[13],0)</f>
        <v>0</v>
      </c>
      <c r="AD204" s="131">
        <f>IF([8]="П",[9]*[13],0)</f>
        <v>0</v>
      </c>
      <c r="AE204" s="131">
        <f>IF([8]="П",[13],0)</f>
        <v>0</v>
      </c>
      <c r="AF204" s="131">
        <f>IF(AND([8]="В",[27]=1),[9],0)</f>
        <v>0</v>
      </c>
    </row>
    <row r="205" spans="1:32" hidden="1">
      <c r="A205" s="161"/>
      <c r="B205" s="158"/>
      <c r="C205" s="160"/>
      <c r="D205" s="162"/>
      <c r="E205" s="161"/>
      <c r="F205" s="163"/>
      <c r="G205" s="163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3"/>
      <c r="X205" s="163"/>
      <c r="Y205" s="163"/>
      <c r="Z205" s="164"/>
      <c r="AA205" s="165"/>
      <c r="AB205" s="129">
        <f>IF(AND([8]="В",[27]=1),[9]*[13],0)</f>
        <v>0</v>
      </c>
      <c r="AC205" s="130">
        <f>IF(AND([8]="В",[27]=1),[13],0)</f>
        <v>0</v>
      </c>
      <c r="AD205" s="131">
        <f>IF([8]="П",[9]*[13],0)</f>
        <v>0</v>
      </c>
      <c r="AE205" s="131">
        <f>IF([8]="П",[13],0)</f>
        <v>0</v>
      </c>
      <c r="AF205" s="131">
        <f>IF(AND([8]="В",[27]=1),[9],0)</f>
        <v>0</v>
      </c>
    </row>
    <row r="206" spans="1:32" hidden="1">
      <c r="A206" s="161"/>
      <c r="B206" s="158"/>
      <c r="C206" s="160"/>
      <c r="D206" s="162"/>
      <c r="E206" s="161"/>
      <c r="F206" s="163"/>
      <c r="G206" s="163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3"/>
      <c r="X206" s="163"/>
      <c r="Y206" s="163"/>
      <c r="Z206" s="164"/>
      <c r="AA206" s="165"/>
      <c r="AB206" s="129">
        <f>IF(AND([8]="В",[27]=1),[9]*[13],0)</f>
        <v>0</v>
      </c>
      <c r="AC206" s="130">
        <f>IF(AND([8]="В",[27]=1),[13],0)</f>
        <v>0</v>
      </c>
      <c r="AD206" s="131">
        <f>IF([8]="П",[9]*[13],0)</f>
        <v>0</v>
      </c>
      <c r="AE206" s="131">
        <f>IF([8]="П",[13],0)</f>
        <v>0</v>
      </c>
      <c r="AF206" s="131">
        <f>IF(AND([8]="В",[27]=1),[9],0)</f>
        <v>0</v>
      </c>
    </row>
    <row r="207" spans="1:32" hidden="1">
      <c r="A207" s="161"/>
      <c r="B207" s="158"/>
      <c r="C207" s="160"/>
      <c r="D207" s="162"/>
      <c r="E207" s="161"/>
      <c r="F207" s="163"/>
      <c r="G207" s="163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3"/>
      <c r="X207" s="163"/>
      <c r="Y207" s="163"/>
      <c r="Z207" s="164"/>
      <c r="AA207" s="165"/>
      <c r="AB207" s="129">
        <f>IF(AND([8]="В",[27]=1),[9]*[13],0)</f>
        <v>0</v>
      </c>
      <c r="AC207" s="130">
        <f>IF(AND([8]="В",[27]=1),[13],0)</f>
        <v>0</v>
      </c>
      <c r="AD207" s="131">
        <f>IF([8]="П",[9]*[13],0)</f>
        <v>0</v>
      </c>
      <c r="AE207" s="131">
        <f>IF([8]="П",[13],0)</f>
        <v>0</v>
      </c>
      <c r="AF207" s="131">
        <f>IF(AND([8]="В",[27]=1),[9],0)</f>
        <v>0</v>
      </c>
    </row>
    <row r="208" spans="1:32" hidden="1">
      <c r="A208" s="161"/>
      <c r="B208" s="158"/>
      <c r="C208" s="160"/>
      <c r="D208" s="162"/>
      <c r="E208" s="161"/>
      <c r="F208" s="163"/>
      <c r="G208" s="163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3"/>
      <c r="X208" s="163"/>
      <c r="Y208" s="163"/>
      <c r="Z208" s="164"/>
      <c r="AA208" s="165"/>
      <c r="AB208" s="129">
        <f>IF(AND([8]="В",[27]=1),[9]*[13],0)</f>
        <v>0</v>
      </c>
      <c r="AC208" s="130">
        <f>IF(AND([8]="В",[27]=1),[13],0)</f>
        <v>0</v>
      </c>
      <c r="AD208" s="131">
        <f>IF([8]="П",[9]*[13],0)</f>
        <v>0</v>
      </c>
      <c r="AE208" s="131">
        <f>IF([8]="П",[13],0)</f>
        <v>0</v>
      </c>
      <c r="AF208" s="131">
        <f>IF(AND([8]="В",[27]=1),[9],0)</f>
        <v>0</v>
      </c>
    </row>
    <row r="209" spans="1:32" hidden="1">
      <c r="A209" s="161"/>
      <c r="B209" s="158"/>
      <c r="C209" s="160"/>
      <c r="D209" s="162"/>
      <c r="E209" s="161"/>
      <c r="F209" s="163"/>
      <c r="G209" s="163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3"/>
      <c r="X209" s="163"/>
      <c r="Y209" s="163"/>
      <c r="Z209" s="164"/>
      <c r="AA209" s="165"/>
      <c r="AB209" s="129">
        <f>IF(AND([8]="В",[27]=1),[9]*[13],0)</f>
        <v>0</v>
      </c>
      <c r="AC209" s="130">
        <f>IF(AND([8]="В",[27]=1),[13],0)</f>
        <v>0</v>
      </c>
      <c r="AD209" s="131">
        <f>IF([8]="П",[9]*[13],0)</f>
        <v>0</v>
      </c>
      <c r="AE209" s="131">
        <f>IF([8]="П",[13],0)</f>
        <v>0</v>
      </c>
      <c r="AF209" s="131">
        <f>IF(AND([8]="В",[27]=1),[9],0)</f>
        <v>0</v>
      </c>
    </row>
    <row r="210" spans="1:32" hidden="1">
      <c r="A210" s="161"/>
      <c r="B210" s="158"/>
      <c r="C210" s="160"/>
      <c r="D210" s="162"/>
      <c r="E210" s="161"/>
      <c r="F210" s="163"/>
      <c r="G210" s="163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3"/>
      <c r="X210" s="163"/>
      <c r="Y210" s="163"/>
      <c r="Z210" s="164"/>
      <c r="AA210" s="165"/>
      <c r="AB210" s="129">
        <f>IF(AND([8]="В",[27]=1),[9]*[13],0)</f>
        <v>0</v>
      </c>
      <c r="AC210" s="130">
        <f>IF(AND([8]="В",[27]=1),[13],0)</f>
        <v>0</v>
      </c>
      <c r="AD210" s="131">
        <f>IF([8]="П",[9]*[13],0)</f>
        <v>0</v>
      </c>
      <c r="AE210" s="131">
        <f>IF([8]="П",[13],0)</f>
        <v>0</v>
      </c>
      <c r="AF210" s="131">
        <f>IF(AND([8]="В",[27]=1),[9],0)</f>
        <v>0</v>
      </c>
    </row>
    <row r="211" spans="1:32" hidden="1">
      <c r="A211" s="161"/>
      <c r="B211" s="158"/>
      <c r="C211" s="160"/>
      <c r="D211" s="162"/>
      <c r="E211" s="161"/>
      <c r="F211" s="163"/>
      <c r="G211" s="163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3"/>
      <c r="X211" s="163"/>
      <c r="Y211" s="163"/>
      <c r="Z211" s="164"/>
      <c r="AA211" s="165"/>
      <c r="AB211" s="129">
        <f>IF(AND([8]="В",[27]=1),[9]*[13],0)</f>
        <v>0</v>
      </c>
      <c r="AC211" s="130">
        <f>IF(AND([8]="В",[27]=1),[13],0)</f>
        <v>0</v>
      </c>
      <c r="AD211" s="131">
        <f>IF([8]="П",[9]*[13],0)</f>
        <v>0</v>
      </c>
      <c r="AE211" s="131">
        <f>IF([8]="П",[13],0)</f>
        <v>0</v>
      </c>
      <c r="AF211" s="131">
        <f>IF(AND([8]="В",[27]=1),[9],0)</f>
        <v>0</v>
      </c>
    </row>
    <row r="212" spans="1:32" hidden="1">
      <c r="A212" s="161"/>
      <c r="B212" s="158"/>
      <c r="C212" s="160"/>
      <c r="D212" s="162"/>
      <c r="E212" s="161"/>
      <c r="F212" s="163"/>
      <c r="G212" s="163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3"/>
      <c r="X212" s="163"/>
      <c r="Y212" s="163"/>
      <c r="Z212" s="164"/>
      <c r="AA212" s="165"/>
      <c r="AB212" s="129">
        <f>IF(AND([8]="В",[27]=1),[9]*[13],0)</f>
        <v>0</v>
      </c>
      <c r="AC212" s="130">
        <f>IF(AND([8]="В",[27]=1),[13],0)</f>
        <v>0</v>
      </c>
      <c r="AD212" s="131">
        <f>IF([8]="П",[9]*[13],0)</f>
        <v>0</v>
      </c>
      <c r="AE212" s="131">
        <f>IF([8]="П",[13],0)</f>
        <v>0</v>
      </c>
      <c r="AF212" s="131">
        <f>IF(AND([8]="В",[27]=1),[9],0)</f>
        <v>0</v>
      </c>
    </row>
    <row r="213" spans="1:32" hidden="1">
      <c r="A213" s="161"/>
      <c r="B213" s="158"/>
      <c r="C213" s="160"/>
      <c r="D213" s="162"/>
      <c r="E213" s="161"/>
      <c r="F213" s="163"/>
      <c r="G213" s="163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3"/>
      <c r="X213" s="163"/>
      <c r="Y213" s="163"/>
      <c r="Z213" s="164"/>
      <c r="AA213" s="165"/>
      <c r="AB213" s="129">
        <f>IF(AND([8]="В",[27]=1),[9]*[13],0)</f>
        <v>0</v>
      </c>
      <c r="AC213" s="130">
        <f>IF(AND([8]="В",[27]=1),[13],0)</f>
        <v>0</v>
      </c>
      <c r="AD213" s="131">
        <f>IF([8]="П",[9]*[13],0)</f>
        <v>0</v>
      </c>
      <c r="AE213" s="131">
        <f>IF([8]="П",[13],0)</f>
        <v>0</v>
      </c>
      <c r="AF213" s="131">
        <f>IF(AND([8]="В",[27]=1),[9],0)</f>
        <v>0</v>
      </c>
    </row>
    <row r="214" spans="1:32" hidden="1">
      <c r="A214" s="161"/>
      <c r="B214" s="158"/>
      <c r="C214" s="160"/>
      <c r="D214" s="162"/>
      <c r="E214" s="161"/>
      <c r="F214" s="163"/>
      <c r="G214" s="163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3"/>
      <c r="X214" s="163"/>
      <c r="Y214" s="163"/>
      <c r="Z214" s="164"/>
      <c r="AA214" s="165"/>
      <c r="AB214" s="129">
        <f>IF(AND([8]="В",[27]=1),[9]*[13],0)</f>
        <v>0</v>
      </c>
      <c r="AC214" s="130">
        <f>IF(AND([8]="В",[27]=1),[13],0)</f>
        <v>0</v>
      </c>
      <c r="AD214" s="131">
        <f>IF([8]="П",[9]*[13],0)</f>
        <v>0</v>
      </c>
      <c r="AE214" s="131">
        <f>IF([8]="П",[13],0)</f>
        <v>0</v>
      </c>
      <c r="AF214" s="131">
        <f>IF(AND([8]="В",[27]=1),[9],0)</f>
        <v>0</v>
      </c>
    </row>
    <row r="215" spans="1:32" hidden="1">
      <c r="A215" s="161"/>
      <c r="B215" s="158"/>
      <c r="C215" s="160"/>
      <c r="D215" s="162"/>
      <c r="E215" s="161"/>
      <c r="F215" s="163"/>
      <c r="G215" s="163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3"/>
      <c r="X215" s="163"/>
      <c r="Y215" s="163"/>
      <c r="Z215" s="164"/>
      <c r="AA215" s="165"/>
      <c r="AB215" s="129">
        <f>IF(AND([8]="В",[27]=1),[9]*[13],0)</f>
        <v>0</v>
      </c>
      <c r="AC215" s="130">
        <f>IF(AND([8]="В",[27]=1),[13],0)</f>
        <v>0</v>
      </c>
      <c r="AD215" s="131">
        <f>IF([8]="П",[9]*[13],0)</f>
        <v>0</v>
      </c>
      <c r="AE215" s="131">
        <f>IF([8]="П",[13],0)</f>
        <v>0</v>
      </c>
      <c r="AF215" s="131">
        <f>IF(AND([8]="В",[27]=1),[9],0)</f>
        <v>0</v>
      </c>
    </row>
    <row r="216" spans="1:32" hidden="1">
      <c r="A216" s="161"/>
      <c r="B216" s="158"/>
      <c r="C216" s="160"/>
      <c r="D216" s="162"/>
      <c r="E216" s="161"/>
      <c r="F216" s="163"/>
      <c r="G216" s="163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3"/>
      <c r="X216" s="163"/>
      <c r="Y216" s="163"/>
      <c r="Z216" s="164"/>
      <c r="AA216" s="165"/>
      <c r="AB216" s="129">
        <f>IF(AND([8]="В",[27]=1),[9]*[13],0)</f>
        <v>0</v>
      </c>
      <c r="AC216" s="130">
        <f>IF(AND([8]="В",[27]=1),[13],0)</f>
        <v>0</v>
      </c>
      <c r="AD216" s="131">
        <f>IF([8]="П",[9]*[13],0)</f>
        <v>0</v>
      </c>
      <c r="AE216" s="131">
        <f>IF([8]="П",[13],0)</f>
        <v>0</v>
      </c>
      <c r="AF216" s="131">
        <f>IF(AND([8]="В",[27]=1),[9],0)</f>
        <v>0</v>
      </c>
    </row>
    <row r="217" spans="1:32" hidden="1">
      <c r="A217" s="161"/>
      <c r="B217" s="158"/>
      <c r="C217" s="160"/>
      <c r="D217" s="162"/>
      <c r="E217" s="161"/>
      <c r="F217" s="163"/>
      <c r="G217" s="163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3"/>
      <c r="X217" s="163"/>
      <c r="Y217" s="163"/>
      <c r="Z217" s="164"/>
      <c r="AA217" s="165"/>
      <c r="AB217" s="129">
        <f>IF(AND([8]="В",[27]=1),[9]*[13],0)</f>
        <v>0</v>
      </c>
      <c r="AC217" s="130">
        <f>IF(AND([8]="В",[27]=1),[13],0)</f>
        <v>0</v>
      </c>
      <c r="AD217" s="131">
        <f>IF([8]="П",[9]*[13],0)</f>
        <v>0</v>
      </c>
      <c r="AE217" s="131">
        <f>IF([8]="П",[13],0)</f>
        <v>0</v>
      </c>
      <c r="AF217" s="131">
        <f>IF(AND([8]="В",[27]=1),[9],0)</f>
        <v>0</v>
      </c>
    </row>
    <row r="218" spans="1:32" hidden="1">
      <c r="A218" s="161"/>
      <c r="B218" s="158"/>
      <c r="C218" s="160"/>
      <c r="D218" s="162"/>
      <c r="E218" s="161"/>
      <c r="F218" s="163"/>
      <c r="G218" s="163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3"/>
      <c r="X218" s="163"/>
      <c r="Y218" s="163"/>
      <c r="Z218" s="164"/>
      <c r="AA218" s="165"/>
      <c r="AB218" s="129">
        <f>IF(AND([8]="В",[27]=1),[9]*[13],0)</f>
        <v>0</v>
      </c>
      <c r="AC218" s="130">
        <f>IF(AND([8]="В",[27]=1),[13],0)</f>
        <v>0</v>
      </c>
      <c r="AD218" s="131">
        <f>IF([8]="П",[9]*[13],0)</f>
        <v>0</v>
      </c>
      <c r="AE218" s="131">
        <f>IF([8]="П",[13],0)</f>
        <v>0</v>
      </c>
      <c r="AF218" s="131">
        <f>IF(AND([8]="В",[27]=1),[9],0)</f>
        <v>0</v>
      </c>
    </row>
    <row r="219" spans="1:32" hidden="1">
      <c r="A219" s="161"/>
      <c r="B219" s="158"/>
      <c r="C219" s="160"/>
      <c r="D219" s="162"/>
      <c r="E219" s="161"/>
      <c r="F219" s="163"/>
      <c r="G219" s="163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3"/>
      <c r="X219" s="163"/>
      <c r="Y219" s="163"/>
      <c r="Z219" s="164"/>
      <c r="AA219" s="165"/>
      <c r="AB219" s="129">
        <f>IF(AND([8]="В",[27]=1),[9]*[13],0)</f>
        <v>0</v>
      </c>
      <c r="AC219" s="130">
        <f>IF(AND([8]="В",[27]=1),[13],0)</f>
        <v>0</v>
      </c>
      <c r="AD219" s="131">
        <f>IF([8]="П",[9]*[13],0)</f>
        <v>0</v>
      </c>
      <c r="AE219" s="131">
        <f>IF([8]="П",[13],0)</f>
        <v>0</v>
      </c>
      <c r="AF219" s="131">
        <f>IF(AND([8]="В",[27]=1),[9],0)</f>
        <v>0</v>
      </c>
    </row>
    <row r="220" spans="1:32" hidden="1">
      <c r="A220" s="161"/>
      <c r="B220" s="158"/>
      <c r="C220" s="160"/>
      <c r="D220" s="162"/>
      <c r="E220" s="161"/>
      <c r="F220" s="163"/>
      <c r="G220" s="163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3"/>
      <c r="X220" s="163"/>
      <c r="Y220" s="163"/>
      <c r="Z220" s="164"/>
      <c r="AA220" s="165"/>
      <c r="AB220" s="129">
        <f>IF(AND([8]="В",[27]=1),[9]*[13],0)</f>
        <v>0</v>
      </c>
      <c r="AC220" s="130">
        <f>IF(AND([8]="В",[27]=1),[13],0)</f>
        <v>0</v>
      </c>
      <c r="AD220" s="131">
        <f>IF([8]="П",[9]*[13],0)</f>
        <v>0</v>
      </c>
      <c r="AE220" s="131">
        <f>IF([8]="П",[13],0)</f>
        <v>0</v>
      </c>
      <c r="AF220" s="131">
        <f>IF(AND([8]="В",[27]=1),[9],0)</f>
        <v>0</v>
      </c>
    </row>
    <row r="221" spans="1:32" hidden="1">
      <c r="A221" s="161"/>
      <c r="B221" s="158"/>
      <c r="C221" s="160"/>
      <c r="D221" s="162"/>
      <c r="E221" s="161"/>
      <c r="F221" s="163"/>
      <c r="G221" s="163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3"/>
      <c r="X221" s="163"/>
      <c r="Y221" s="163"/>
      <c r="Z221" s="164"/>
      <c r="AA221" s="165"/>
      <c r="AB221" s="129">
        <f>IF(AND([8]="В",[27]=1),[9]*[13],0)</f>
        <v>0</v>
      </c>
      <c r="AC221" s="130">
        <f>IF(AND([8]="В",[27]=1),[13],0)</f>
        <v>0</v>
      </c>
      <c r="AD221" s="131">
        <f>IF([8]="П",[9]*[13],0)</f>
        <v>0</v>
      </c>
      <c r="AE221" s="131">
        <f>IF([8]="П",[13],0)</f>
        <v>0</v>
      </c>
      <c r="AF221" s="131">
        <f>IF(AND([8]="В",[27]=1),[9],0)</f>
        <v>0</v>
      </c>
    </row>
    <row r="222" spans="1:32" hidden="1">
      <c r="A222" s="161"/>
      <c r="B222" s="158"/>
      <c r="C222" s="160"/>
      <c r="D222" s="162"/>
      <c r="E222" s="161"/>
      <c r="F222" s="163"/>
      <c r="G222" s="163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3"/>
      <c r="X222" s="163"/>
      <c r="Y222" s="163"/>
      <c r="Z222" s="164"/>
      <c r="AA222" s="165"/>
      <c r="AB222" s="129">
        <f>IF(AND([8]="В",[27]=1),[9]*[13],0)</f>
        <v>0</v>
      </c>
      <c r="AC222" s="130">
        <f>IF(AND([8]="В",[27]=1),[13],0)</f>
        <v>0</v>
      </c>
      <c r="AD222" s="131">
        <f>IF([8]="П",[9]*[13],0)</f>
        <v>0</v>
      </c>
      <c r="AE222" s="131">
        <f>IF([8]="П",[13],0)</f>
        <v>0</v>
      </c>
      <c r="AF222" s="131">
        <f>IF(AND([8]="В",[27]=1),[9],0)</f>
        <v>0</v>
      </c>
    </row>
    <row r="223" spans="1:32" hidden="1">
      <c r="A223" s="161"/>
      <c r="B223" s="158"/>
      <c r="C223" s="160"/>
      <c r="D223" s="162"/>
      <c r="E223" s="161"/>
      <c r="F223" s="163"/>
      <c r="G223" s="163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3"/>
      <c r="X223" s="163"/>
      <c r="Y223" s="163"/>
      <c r="Z223" s="164"/>
      <c r="AA223" s="165"/>
      <c r="AB223" s="129">
        <f>IF(AND([8]="В",[27]=1),[9]*[13],0)</f>
        <v>0</v>
      </c>
      <c r="AC223" s="130">
        <f>IF(AND([8]="В",[27]=1),[13],0)</f>
        <v>0</v>
      </c>
      <c r="AD223" s="131">
        <f>IF([8]="П",[9]*[13],0)</f>
        <v>0</v>
      </c>
      <c r="AE223" s="131">
        <f>IF([8]="П",[13],0)</f>
        <v>0</v>
      </c>
      <c r="AF223" s="131">
        <f>IF(AND([8]="В",[27]=1),[9],0)</f>
        <v>0</v>
      </c>
    </row>
    <row r="224" spans="1:32" hidden="1">
      <c r="A224" s="161"/>
      <c r="B224" s="158"/>
      <c r="C224" s="160"/>
      <c r="D224" s="162"/>
      <c r="E224" s="161"/>
      <c r="F224" s="163"/>
      <c r="G224" s="163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3"/>
      <c r="X224" s="163"/>
      <c r="Y224" s="163"/>
      <c r="Z224" s="164"/>
      <c r="AA224" s="165"/>
      <c r="AB224" s="129">
        <f>IF(AND([8]="В",[27]=1),[9]*[13],0)</f>
        <v>0</v>
      </c>
      <c r="AC224" s="130">
        <f>IF(AND([8]="В",[27]=1),[13],0)</f>
        <v>0</v>
      </c>
      <c r="AD224" s="131">
        <f>IF([8]="П",[9]*[13],0)</f>
        <v>0</v>
      </c>
      <c r="AE224" s="131">
        <f>IF([8]="П",[13],0)</f>
        <v>0</v>
      </c>
      <c r="AF224" s="131">
        <f>IF(AND([8]="В",[27]=1),[9],0)</f>
        <v>0</v>
      </c>
    </row>
    <row r="225" spans="1:32" ht="12.6" hidden="1" customHeight="1">
      <c r="A225" s="161"/>
      <c r="B225" s="158"/>
      <c r="C225" s="160"/>
      <c r="D225" s="162"/>
      <c r="E225" s="161"/>
      <c r="F225" s="163"/>
      <c r="G225" s="163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3"/>
      <c r="X225" s="163"/>
      <c r="Y225" s="163"/>
      <c r="Z225" s="164"/>
      <c r="AA225" s="165"/>
      <c r="AB225" s="129">
        <f>IF(AND([8]="В",[27]=1),[9]*[13],0)</f>
        <v>0</v>
      </c>
      <c r="AC225" s="130">
        <f>IF(AND([8]="В",[27]=1),[13],0)</f>
        <v>0</v>
      </c>
      <c r="AD225" s="131">
        <f>IF([8]="П",[9]*[13],0)</f>
        <v>0</v>
      </c>
      <c r="AE225" s="131">
        <f>IF([8]="П",[13],0)</f>
        <v>0</v>
      </c>
      <c r="AF225" s="131">
        <f>IF(AND([8]="В",[27]=1),[9],0)</f>
        <v>0</v>
      </c>
    </row>
    <row r="226" spans="1:32" ht="14.45" hidden="1" customHeight="1">
      <c r="A226" s="161"/>
      <c r="B226" s="158"/>
      <c r="C226" s="160"/>
      <c r="D226" s="162"/>
      <c r="E226" s="161"/>
      <c r="F226" s="163"/>
      <c r="G226" s="163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3"/>
      <c r="X226" s="163"/>
      <c r="Y226" s="163"/>
      <c r="Z226" s="164"/>
      <c r="AA226" s="165"/>
      <c r="AB226" s="129">
        <f>IF(AND([8]="В",[27]=1),[9]*[13],0)</f>
        <v>0</v>
      </c>
      <c r="AC226" s="130">
        <f>IF(AND([8]="В",[27]=1),[13],0)</f>
        <v>0</v>
      </c>
      <c r="AD226" s="131">
        <f>IF([8]="П",[9]*[13],0)</f>
        <v>0</v>
      </c>
      <c r="AE226" s="131">
        <f>IF([8]="П",[13],0)</f>
        <v>0</v>
      </c>
      <c r="AF226" s="131">
        <f>IF(AND([8]="В",[27]=1),[9],0)</f>
        <v>0</v>
      </c>
    </row>
    <row r="227" spans="1:32" hidden="1">
      <c r="A227" s="161"/>
      <c r="B227" s="158"/>
      <c r="C227" s="160"/>
      <c r="D227" s="162"/>
      <c r="E227" s="161"/>
      <c r="F227" s="163"/>
      <c r="G227" s="163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3"/>
      <c r="X227" s="163"/>
      <c r="Y227" s="163"/>
      <c r="Z227" s="164"/>
      <c r="AA227" s="165"/>
      <c r="AB227" s="129">
        <f>IF(AND([8]="В",[27]=1),[9]*[13],0)</f>
        <v>0</v>
      </c>
      <c r="AC227" s="130">
        <f>IF(AND([8]="В",[27]=1),[13],0)</f>
        <v>0</v>
      </c>
      <c r="AD227" s="131">
        <f>IF([8]="П",[9]*[13],0)</f>
        <v>0</v>
      </c>
      <c r="AE227" s="131">
        <f>IF([8]="П",[13],0)</f>
        <v>0</v>
      </c>
      <c r="AF227" s="131">
        <f>IF(AND([8]="В",[27]=1),[9],0)</f>
        <v>0</v>
      </c>
    </row>
    <row r="228" spans="1:32" hidden="1">
      <c r="A228" s="161"/>
      <c r="B228" s="158"/>
      <c r="C228" s="160"/>
      <c r="D228" s="162"/>
      <c r="E228" s="161"/>
      <c r="F228" s="163"/>
      <c r="G228" s="163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3"/>
      <c r="X228" s="163"/>
      <c r="Y228" s="163"/>
      <c r="Z228" s="164"/>
      <c r="AA228" s="165"/>
      <c r="AB228" s="129">
        <f>IF(AND([8]="В",[27]=1),[9]*[13],0)</f>
        <v>0</v>
      </c>
      <c r="AC228" s="130">
        <f>IF(AND([8]="В",[27]=1),[13],0)</f>
        <v>0</v>
      </c>
      <c r="AD228" s="131">
        <f>IF([8]="П",[9]*[13],0)</f>
        <v>0</v>
      </c>
      <c r="AE228" s="131">
        <f>IF([8]="П",[13],0)</f>
        <v>0</v>
      </c>
      <c r="AF228" s="131">
        <f>IF(AND([8]="В",[27]=1),[9],0)</f>
        <v>0</v>
      </c>
    </row>
    <row r="229" spans="1:32" hidden="1">
      <c r="A229" s="161"/>
      <c r="B229" s="158"/>
      <c r="C229" s="160"/>
      <c r="D229" s="162"/>
      <c r="E229" s="161"/>
      <c r="F229" s="163"/>
      <c r="G229" s="163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3"/>
      <c r="X229" s="163"/>
      <c r="Y229" s="163"/>
      <c r="Z229" s="164"/>
      <c r="AA229" s="165"/>
      <c r="AB229" s="129">
        <f>IF(AND([8]="В",[27]=1),[9]*[13],0)</f>
        <v>0</v>
      </c>
      <c r="AC229" s="130">
        <f>IF(AND([8]="В",[27]=1),[13],0)</f>
        <v>0</v>
      </c>
      <c r="AD229" s="131">
        <f>IF([8]="П",[9]*[13],0)</f>
        <v>0</v>
      </c>
      <c r="AE229" s="131">
        <f>IF([8]="П",[13],0)</f>
        <v>0</v>
      </c>
      <c r="AF229" s="131">
        <f>IF(AND([8]="В",[27]=1),[9],0)</f>
        <v>0</v>
      </c>
    </row>
    <row r="230" spans="1:32" hidden="1">
      <c r="A230" s="161"/>
      <c r="B230" s="158"/>
      <c r="C230" s="160"/>
      <c r="D230" s="162"/>
      <c r="E230" s="161"/>
      <c r="F230" s="163"/>
      <c r="G230" s="163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3"/>
      <c r="X230" s="163"/>
      <c r="Y230" s="163"/>
      <c r="Z230" s="164"/>
      <c r="AA230" s="165"/>
      <c r="AB230" s="129">
        <f>IF(AND([8]="В",[27]=1),[9]*[13],0)</f>
        <v>0</v>
      </c>
      <c r="AC230" s="130">
        <f>IF(AND([8]="В",[27]=1),[13],0)</f>
        <v>0</v>
      </c>
      <c r="AD230" s="131">
        <f>IF([8]="П",[9]*[13],0)</f>
        <v>0</v>
      </c>
      <c r="AE230" s="131">
        <f>IF([8]="П",[13],0)</f>
        <v>0</v>
      </c>
      <c r="AF230" s="131">
        <f>IF(AND([8]="В",[27]=1),[9],0)</f>
        <v>0</v>
      </c>
    </row>
    <row r="231" spans="1:32" hidden="1">
      <c r="A231" s="161"/>
      <c r="B231" s="158"/>
      <c r="C231" s="160"/>
      <c r="D231" s="162"/>
      <c r="E231" s="161"/>
      <c r="F231" s="163"/>
      <c r="G231" s="163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3"/>
      <c r="X231" s="163"/>
      <c r="Y231" s="163"/>
      <c r="Z231" s="164"/>
      <c r="AA231" s="165"/>
      <c r="AB231" s="129">
        <f>IF(AND([8]="В",[27]=1),[9]*[13],0)</f>
        <v>0</v>
      </c>
      <c r="AC231" s="130">
        <f>IF(AND([8]="В",[27]=1),[13],0)</f>
        <v>0</v>
      </c>
      <c r="AD231" s="131">
        <f>IF([8]="П",[9]*[13],0)</f>
        <v>0</v>
      </c>
      <c r="AE231" s="131">
        <f>IF([8]="П",[13],0)</f>
        <v>0</v>
      </c>
      <c r="AF231" s="131">
        <f>IF(AND([8]="В",[27]=1),[9],0)</f>
        <v>0</v>
      </c>
    </row>
    <row r="232" spans="1:32" hidden="1">
      <c r="A232" s="161"/>
      <c r="B232" s="158"/>
      <c r="C232" s="160"/>
      <c r="D232" s="162"/>
      <c r="E232" s="161"/>
      <c r="F232" s="163"/>
      <c r="G232" s="163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3"/>
      <c r="X232" s="163"/>
      <c r="Y232" s="163"/>
      <c r="Z232" s="164"/>
      <c r="AA232" s="165"/>
      <c r="AB232" s="129">
        <f>IF(AND([8]="В",[27]=1),[9]*[13],0)</f>
        <v>0</v>
      </c>
      <c r="AC232" s="130">
        <f>IF(AND([8]="В",[27]=1),[13],0)</f>
        <v>0</v>
      </c>
      <c r="AD232" s="131">
        <f>IF([8]="П",[9]*[13],0)</f>
        <v>0</v>
      </c>
      <c r="AE232" s="131">
        <f>IF([8]="П",[13],0)</f>
        <v>0</v>
      </c>
      <c r="AF232" s="131">
        <f>IF(AND([8]="В",[27]=1),[9],0)</f>
        <v>0</v>
      </c>
    </row>
    <row r="233" spans="1:32" hidden="1">
      <c r="A233" s="161"/>
      <c r="B233" s="158"/>
      <c r="C233" s="160"/>
      <c r="D233" s="162"/>
      <c r="E233" s="161"/>
      <c r="F233" s="163"/>
      <c r="G233" s="163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3"/>
      <c r="X233" s="163"/>
      <c r="Y233" s="163"/>
      <c r="Z233" s="164"/>
      <c r="AA233" s="165"/>
      <c r="AB233" s="129">
        <f>IF(AND([8]="В",[27]=1),[9]*[13],0)</f>
        <v>0</v>
      </c>
      <c r="AC233" s="130">
        <f>IF(AND([8]="В",[27]=1),[13],0)</f>
        <v>0</v>
      </c>
      <c r="AD233" s="131">
        <f>IF([8]="П",[9]*[13],0)</f>
        <v>0</v>
      </c>
      <c r="AE233" s="131">
        <f>IF([8]="П",[13],0)</f>
        <v>0</v>
      </c>
      <c r="AF233" s="131">
        <f>IF(AND([8]="В",[27]=1),[9],0)</f>
        <v>0</v>
      </c>
    </row>
    <row r="234" spans="1:32" hidden="1">
      <c r="A234" s="161"/>
      <c r="B234" s="158"/>
      <c r="C234" s="160"/>
      <c r="D234" s="162"/>
      <c r="E234" s="161"/>
      <c r="F234" s="163"/>
      <c r="G234" s="163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3"/>
      <c r="X234" s="163"/>
      <c r="Y234" s="163"/>
      <c r="Z234" s="164"/>
      <c r="AA234" s="165"/>
      <c r="AB234" s="129">
        <f>IF(AND([8]="В",[27]=1),[9]*[13],0)</f>
        <v>0</v>
      </c>
      <c r="AC234" s="130">
        <f>IF(AND([8]="В",[27]=1),[13],0)</f>
        <v>0</v>
      </c>
      <c r="AD234" s="131">
        <f>IF([8]="П",[9]*[13],0)</f>
        <v>0</v>
      </c>
      <c r="AE234" s="131">
        <f>IF([8]="П",[13],0)</f>
        <v>0</v>
      </c>
      <c r="AF234" s="131">
        <f>IF(AND([8]="В",[27]=1),[9],0)</f>
        <v>0</v>
      </c>
    </row>
    <row r="235" spans="1:32" hidden="1">
      <c r="A235" s="161"/>
      <c r="B235" s="158"/>
      <c r="C235" s="160"/>
      <c r="D235" s="162"/>
      <c r="E235" s="161"/>
      <c r="F235" s="163"/>
      <c r="G235" s="163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3"/>
      <c r="X235" s="163"/>
      <c r="Y235" s="163"/>
      <c r="Z235" s="164"/>
      <c r="AA235" s="165"/>
      <c r="AB235" s="129">
        <f>IF(AND([8]="В",[27]=1),[9]*[13],0)</f>
        <v>0</v>
      </c>
      <c r="AC235" s="130">
        <f>IF(AND([8]="В",[27]=1),[13],0)</f>
        <v>0</v>
      </c>
      <c r="AD235" s="131">
        <f>IF([8]="П",[9]*[13],0)</f>
        <v>0</v>
      </c>
      <c r="AE235" s="131">
        <f>IF([8]="П",[13],0)</f>
        <v>0</v>
      </c>
      <c r="AF235" s="131">
        <f>IF(AND([8]="В",[27]=1),[9],0)</f>
        <v>0</v>
      </c>
    </row>
    <row r="236" spans="1:32" hidden="1">
      <c r="A236" s="161"/>
      <c r="B236" s="158"/>
      <c r="C236" s="160"/>
      <c r="D236" s="162"/>
      <c r="E236" s="161"/>
      <c r="F236" s="163"/>
      <c r="G236" s="163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3"/>
      <c r="X236" s="163"/>
      <c r="Y236" s="163"/>
      <c r="Z236" s="164"/>
      <c r="AA236" s="165"/>
      <c r="AB236" s="129">
        <f>IF(AND([8]="В",[27]=1),[9]*[13],0)</f>
        <v>0</v>
      </c>
      <c r="AC236" s="130">
        <f>IF(AND([8]="В",[27]=1),[13],0)</f>
        <v>0</v>
      </c>
      <c r="AD236" s="131">
        <f>IF([8]="П",[9]*[13],0)</f>
        <v>0</v>
      </c>
      <c r="AE236" s="131">
        <f>IF([8]="П",[13],0)</f>
        <v>0</v>
      </c>
      <c r="AF236" s="131">
        <f>IF(AND([8]="В",[27]=1),[9],0)</f>
        <v>0</v>
      </c>
    </row>
    <row r="237" spans="1:32" hidden="1">
      <c r="A237" s="161"/>
      <c r="B237" s="158"/>
      <c r="C237" s="160"/>
      <c r="D237" s="162"/>
      <c r="E237" s="161"/>
      <c r="F237" s="163"/>
      <c r="G237" s="163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3"/>
      <c r="X237" s="163"/>
      <c r="Y237" s="163"/>
      <c r="Z237" s="164"/>
      <c r="AA237" s="165"/>
      <c r="AB237" s="129">
        <f>IF(AND([8]="В",[27]=1),[9]*[13],0)</f>
        <v>0</v>
      </c>
      <c r="AC237" s="130">
        <f>IF(AND([8]="В",[27]=1),[13],0)</f>
        <v>0</v>
      </c>
      <c r="AD237" s="131">
        <f>IF([8]="П",[9]*[13],0)</f>
        <v>0</v>
      </c>
      <c r="AE237" s="131">
        <f>IF([8]="П",[13],0)</f>
        <v>0</v>
      </c>
      <c r="AF237" s="131">
        <f>IF(AND([8]="В",[27]=1),[9],0)</f>
        <v>0</v>
      </c>
    </row>
    <row r="238" spans="1:32" hidden="1">
      <c r="A238" s="161"/>
      <c r="B238" s="158"/>
      <c r="C238" s="160"/>
      <c r="D238" s="162"/>
      <c r="E238" s="161"/>
      <c r="F238" s="163"/>
      <c r="G238" s="163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3"/>
      <c r="X238" s="163"/>
      <c r="Y238" s="163"/>
      <c r="Z238" s="164"/>
      <c r="AA238" s="165"/>
      <c r="AB238" s="129">
        <f>IF(AND([8]="В",[27]=1),[9]*[13],0)</f>
        <v>0</v>
      </c>
      <c r="AC238" s="130">
        <f>IF(AND([8]="В",[27]=1),[13],0)</f>
        <v>0</v>
      </c>
      <c r="AD238" s="131">
        <f>IF([8]="П",[9]*[13],0)</f>
        <v>0</v>
      </c>
      <c r="AE238" s="131">
        <f>IF([8]="П",[13],0)</f>
        <v>0</v>
      </c>
      <c r="AF238" s="131">
        <f>IF(AND([8]="В",[27]=1),[9],0)</f>
        <v>0</v>
      </c>
    </row>
    <row r="239" spans="1:32" hidden="1">
      <c r="A239" s="161"/>
      <c r="B239" s="158"/>
      <c r="C239" s="160"/>
      <c r="D239" s="162"/>
      <c r="E239" s="161"/>
      <c r="F239" s="163"/>
      <c r="G239" s="163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3"/>
      <c r="X239" s="163"/>
      <c r="Y239" s="163"/>
      <c r="Z239" s="164"/>
      <c r="AA239" s="165"/>
      <c r="AB239" s="129">
        <f>IF(AND([8]="В",[27]=1),[9]*[13],0)</f>
        <v>0</v>
      </c>
      <c r="AC239" s="130">
        <f>IF(AND([8]="В",[27]=1),[13],0)</f>
        <v>0</v>
      </c>
      <c r="AD239" s="131">
        <f>IF([8]="П",[9]*[13],0)</f>
        <v>0</v>
      </c>
      <c r="AE239" s="131">
        <f>IF([8]="П",[13],0)</f>
        <v>0</v>
      </c>
      <c r="AF239" s="131">
        <f>IF(AND([8]="В",[27]=1),[9],0)</f>
        <v>0</v>
      </c>
    </row>
    <row r="240" spans="1:32" hidden="1">
      <c r="A240" s="161"/>
      <c r="B240" s="158"/>
      <c r="C240" s="160"/>
      <c r="D240" s="162"/>
      <c r="E240" s="161"/>
      <c r="F240" s="163"/>
      <c r="G240" s="163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3"/>
      <c r="X240" s="163"/>
      <c r="Y240" s="163"/>
      <c r="Z240" s="164"/>
      <c r="AA240" s="165"/>
      <c r="AB240" s="129">
        <f>IF(AND([8]="В",[27]=1),[9]*[13],0)</f>
        <v>0</v>
      </c>
      <c r="AC240" s="130">
        <f>IF(AND([8]="В",[27]=1),[13],0)</f>
        <v>0</v>
      </c>
      <c r="AD240" s="131">
        <f>IF([8]="П",[9]*[13],0)</f>
        <v>0</v>
      </c>
      <c r="AE240" s="131">
        <f>IF([8]="П",[13],0)</f>
        <v>0</v>
      </c>
      <c r="AF240" s="131">
        <f>IF(AND([8]="В",[27]=1),[9],0)</f>
        <v>0</v>
      </c>
    </row>
    <row r="241" spans="1:32" hidden="1">
      <c r="A241" s="161"/>
      <c r="B241" s="158"/>
      <c r="C241" s="160"/>
      <c r="D241" s="162"/>
      <c r="E241" s="161"/>
      <c r="F241" s="163"/>
      <c r="G241" s="163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3"/>
      <c r="X241" s="163"/>
      <c r="Y241" s="163"/>
      <c r="Z241" s="164"/>
      <c r="AA241" s="165"/>
      <c r="AB241" s="129">
        <f>IF(AND([8]="В",[27]=1),[9]*[13],0)</f>
        <v>0</v>
      </c>
      <c r="AC241" s="130">
        <f>IF(AND([8]="В",[27]=1),[13],0)</f>
        <v>0</v>
      </c>
      <c r="AD241" s="131">
        <f>IF([8]="П",[9]*[13],0)</f>
        <v>0</v>
      </c>
      <c r="AE241" s="131">
        <f>IF([8]="П",[13],0)</f>
        <v>0</v>
      </c>
      <c r="AF241" s="131">
        <f>IF(AND([8]="В",[27]=1),[9],0)</f>
        <v>0</v>
      </c>
    </row>
    <row r="242" spans="1:32" hidden="1">
      <c r="A242" s="161"/>
      <c r="B242" s="158"/>
      <c r="C242" s="160"/>
      <c r="D242" s="162"/>
      <c r="E242" s="161"/>
      <c r="F242" s="163"/>
      <c r="G242" s="163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3"/>
      <c r="X242" s="163"/>
      <c r="Y242" s="163"/>
      <c r="Z242" s="164"/>
      <c r="AA242" s="165"/>
      <c r="AB242" s="129">
        <f>IF(AND([8]="В",[27]=1),[9]*[13],0)</f>
        <v>0</v>
      </c>
      <c r="AC242" s="130">
        <f>IF(AND([8]="В",[27]=1),[13],0)</f>
        <v>0</v>
      </c>
      <c r="AD242" s="131">
        <f>IF([8]="П",[9]*[13],0)</f>
        <v>0</v>
      </c>
      <c r="AE242" s="131">
        <f>IF([8]="П",[13],0)</f>
        <v>0</v>
      </c>
      <c r="AF242" s="131">
        <f>IF(AND([8]="В",[27]=1),[9],0)</f>
        <v>0</v>
      </c>
    </row>
    <row r="243" spans="1:32" hidden="1">
      <c r="A243" s="161"/>
      <c r="B243" s="158"/>
      <c r="C243" s="160"/>
      <c r="D243" s="162"/>
      <c r="E243" s="161"/>
      <c r="F243" s="163"/>
      <c r="G243" s="163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3"/>
      <c r="X243" s="163"/>
      <c r="Y243" s="163"/>
      <c r="Z243" s="164"/>
      <c r="AA243" s="165"/>
      <c r="AB243" s="129">
        <f>IF(AND([8]="В",[27]=1),[9]*[13],0)</f>
        <v>0</v>
      </c>
      <c r="AC243" s="130">
        <f>IF(AND([8]="В",[27]=1),[13],0)</f>
        <v>0</v>
      </c>
      <c r="AD243" s="131">
        <f>IF([8]="П",[9]*[13],0)</f>
        <v>0</v>
      </c>
      <c r="AE243" s="131">
        <f>IF([8]="П",[13],0)</f>
        <v>0</v>
      </c>
      <c r="AF243" s="131">
        <f>IF(AND([8]="В",[27]=1),[9],0)</f>
        <v>0</v>
      </c>
    </row>
    <row r="244" spans="1:32" hidden="1">
      <c r="A244" s="161"/>
      <c r="B244" s="158"/>
      <c r="C244" s="160"/>
      <c r="D244" s="162"/>
      <c r="E244" s="161"/>
      <c r="F244" s="163"/>
      <c r="G244" s="163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3"/>
      <c r="X244" s="163"/>
      <c r="Y244" s="163"/>
      <c r="Z244" s="164"/>
      <c r="AA244" s="165"/>
      <c r="AB244" s="129">
        <f>IF(AND([8]="В",[27]=1),[9]*[13],0)</f>
        <v>0</v>
      </c>
      <c r="AC244" s="130">
        <f>IF(AND([8]="В",[27]=1),[13],0)</f>
        <v>0</v>
      </c>
      <c r="AD244" s="131">
        <f>IF([8]="П",[9]*[13],0)</f>
        <v>0</v>
      </c>
      <c r="AE244" s="131">
        <f>IF([8]="П",[13],0)</f>
        <v>0</v>
      </c>
      <c r="AF244" s="131">
        <f>IF(AND([8]="В",[27]=1),[9],0)</f>
        <v>0</v>
      </c>
    </row>
    <row r="245" spans="1:32" hidden="1">
      <c r="A245" s="161"/>
      <c r="B245" s="158"/>
      <c r="C245" s="160"/>
      <c r="D245" s="162"/>
      <c r="E245" s="161"/>
      <c r="F245" s="163"/>
      <c r="G245" s="163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3"/>
      <c r="X245" s="163"/>
      <c r="Y245" s="163"/>
      <c r="Z245" s="164"/>
      <c r="AA245" s="165"/>
      <c r="AB245" s="129">
        <f>IF(AND([8]="В",[27]=1),[9]*[13],0)</f>
        <v>0</v>
      </c>
      <c r="AC245" s="130">
        <f>IF(AND([8]="В",[27]=1),[13],0)</f>
        <v>0</v>
      </c>
      <c r="AD245" s="131">
        <f>IF([8]="П",[9]*[13],0)</f>
        <v>0</v>
      </c>
      <c r="AE245" s="131">
        <f>IF([8]="П",[13],0)</f>
        <v>0</v>
      </c>
      <c r="AF245" s="131">
        <f>IF(AND([8]="В",[27]=1),[9],0)</f>
        <v>0</v>
      </c>
    </row>
    <row r="246" spans="1:32" hidden="1">
      <c r="A246" s="161"/>
      <c r="B246" s="158"/>
      <c r="C246" s="160"/>
      <c r="D246" s="162"/>
      <c r="E246" s="161"/>
      <c r="F246" s="163"/>
      <c r="G246" s="163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3"/>
      <c r="X246" s="163"/>
      <c r="Y246" s="163"/>
      <c r="Z246" s="164"/>
      <c r="AA246" s="165"/>
      <c r="AB246" s="129">
        <f>IF(AND([8]="В",[27]=1),[9]*[13],0)</f>
        <v>0</v>
      </c>
      <c r="AC246" s="130">
        <f>IF(AND([8]="В",[27]=1),[13],0)</f>
        <v>0</v>
      </c>
      <c r="AD246" s="131">
        <f>IF([8]="П",[9]*[13],0)</f>
        <v>0</v>
      </c>
      <c r="AE246" s="131">
        <f>IF([8]="П",[13],0)</f>
        <v>0</v>
      </c>
      <c r="AF246" s="131">
        <f>IF(AND([8]="В",[27]=1),[9],0)</f>
        <v>0</v>
      </c>
    </row>
    <row r="247" spans="1:32" hidden="1">
      <c r="A247" s="161"/>
      <c r="B247" s="158"/>
      <c r="C247" s="160"/>
      <c r="D247" s="162"/>
      <c r="E247" s="161"/>
      <c r="F247" s="163"/>
      <c r="G247" s="163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3"/>
      <c r="X247" s="163"/>
      <c r="Y247" s="163"/>
      <c r="Z247" s="164"/>
      <c r="AA247" s="165"/>
      <c r="AB247" s="129">
        <f>IF(AND([8]="В",[27]=1),[9]*[13],0)</f>
        <v>0</v>
      </c>
      <c r="AC247" s="130">
        <f>IF(AND([8]="В",[27]=1),[13],0)</f>
        <v>0</v>
      </c>
      <c r="AD247" s="131">
        <f>IF([8]="П",[9]*[13],0)</f>
        <v>0</v>
      </c>
      <c r="AE247" s="131">
        <f>IF([8]="П",[13],0)</f>
        <v>0</v>
      </c>
      <c r="AF247" s="131">
        <f>IF(AND([8]="В",[27]=1),[9],0)</f>
        <v>0</v>
      </c>
    </row>
    <row r="248" spans="1:32" hidden="1">
      <c r="A248" s="161"/>
      <c r="B248" s="158"/>
      <c r="C248" s="160"/>
      <c r="D248" s="162"/>
      <c r="E248" s="161"/>
      <c r="F248" s="163"/>
      <c r="G248" s="163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3"/>
      <c r="X248" s="163"/>
      <c r="Y248" s="163"/>
      <c r="Z248" s="164"/>
      <c r="AA248" s="165"/>
      <c r="AB248" s="129">
        <f>IF(AND([8]="В",[27]=1),[9]*[13],0)</f>
        <v>0</v>
      </c>
      <c r="AC248" s="130">
        <f>IF(AND([8]="В",[27]=1),[13],0)</f>
        <v>0</v>
      </c>
      <c r="AD248" s="131">
        <f>IF([8]="П",[9]*[13],0)</f>
        <v>0</v>
      </c>
      <c r="AE248" s="131">
        <f>IF([8]="П",[13],0)</f>
        <v>0</v>
      </c>
      <c r="AF248" s="131">
        <f>IF(AND([8]="В",[27]=1),[9],0)</f>
        <v>0</v>
      </c>
    </row>
    <row r="249" spans="1:32" hidden="1">
      <c r="A249" s="161"/>
      <c r="B249" s="158"/>
      <c r="C249" s="160"/>
      <c r="D249" s="162"/>
      <c r="E249" s="161"/>
      <c r="F249" s="163"/>
      <c r="G249" s="163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3"/>
      <c r="X249" s="163"/>
      <c r="Y249" s="163"/>
      <c r="Z249" s="164"/>
      <c r="AA249" s="165"/>
      <c r="AB249" s="129">
        <f>IF(AND([8]="В",[27]=1),[9]*[13],0)</f>
        <v>0</v>
      </c>
      <c r="AC249" s="130">
        <f>IF(AND([8]="В",[27]=1),[13],0)</f>
        <v>0</v>
      </c>
      <c r="AD249" s="131">
        <f>IF([8]="П",[9]*[13],0)</f>
        <v>0</v>
      </c>
      <c r="AE249" s="131">
        <f>IF([8]="П",[13],0)</f>
        <v>0</v>
      </c>
      <c r="AF249" s="131">
        <f>IF(AND([8]="В",[27]=1),[9],0)</f>
        <v>0</v>
      </c>
    </row>
    <row r="250" spans="1:32" hidden="1">
      <c r="A250" s="161"/>
      <c r="B250" s="158"/>
      <c r="C250" s="160"/>
      <c r="D250" s="162"/>
      <c r="E250" s="161"/>
      <c r="F250" s="163"/>
      <c r="G250" s="163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3"/>
      <c r="X250" s="163"/>
      <c r="Y250" s="163"/>
      <c r="Z250" s="164"/>
      <c r="AA250" s="165"/>
      <c r="AB250" s="129">
        <f>IF(AND([8]="В",[27]=1),[9]*[13],0)</f>
        <v>0</v>
      </c>
      <c r="AC250" s="130">
        <f>IF(AND([8]="В",[27]=1),[13],0)</f>
        <v>0</v>
      </c>
      <c r="AD250" s="131">
        <f>IF([8]="П",[9]*[13],0)</f>
        <v>0</v>
      </c>
      <c r="AE250" s="131">
        <f>IF([8]="П",[13],0)</f>
        <v>0</v>
      </c>
      <c r="AF250" s="131">
        <f>IF(AND([8]="В",[27]=1),[9],0)</f>
        <v>0</v>
      </c>
    </row>
    <row r="251" spans="1:32" ht="4.9000000000000004" hidden="1" customHeight="1">
      <c r="A251" s="161"/>
      <c r="B251" s="158"/>
      <c r="C251" s="160"/>
      <c r="D251" s="162"/>
      <c r="E251" s="161"/>
      <c r="F251" s="163"/>
      <c r="G251" s="163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3"/>
      <c r="X251" s="163"/>
      <c r="Y251" s="163"/>
      <c r="Z251" s="164"/>
      <c r="AA251" s="165"/>
      <c r="AB251" s="129">
        <f>IF(AND([8]="В",[27]=1),[9]*[13],0)</f>
        <v>0</v>
      </c>
      <c r="AC251" s="130">
        <f>IF(AND([8]="В",[27]=1),[13],0)</f>
        <v>0</v>
      </c>
      <c r="AD251" s="131">
        <f>IF([8]="П",[9]*[13],0)</f>
        <v>0</v>
      </c>
      <c r="AE251" s="131">
        <f>IF([8]="П",[13],0)</f>
        <v>0</v>
      </c>
      <c r="AF251" s="131">
        <f>IF(AND([8]="В",[27]=1),[9],0)</f>
        <v>0</v>
      </c>
    </row>
    <row r="252" spans="1:32" hidden="1">
      <c r="A252" s="161"/>
      <c r="B252" s="158"/>
      <c r="C252" s="160"/>
      <c r="D252" s="162"/>
      <c r="E252" s="161"/>
      <c r="F252" s="163"/>
      <c r="G252" s="163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3"/>
      <c r="X252" s="163"/>
      <c r="Y252" s="163"/>
      <c r="Z252" s="164"/>
      <c r="AA252" s="165"/>
      <c r="AB252" s="129">
        <f>IF(AND([8]="В",[27]=1),[9]*[13],0)</f>
        <v>0</v>
      </c>
      <c r="AC252" s="130">
        <f>IF(AND([8]="В",[27]=1),[13],0)</f>
        <v>0</v>
      </c>
      <c r="AD252" s="131">
        <f>IF([8]="П",[9]*[13],0)</f>
        <v>0</v>
      </c>
      <c r="AE252" s="131">
        <f>IF([8]="П",[13],0)</f>
        <v>0</v>
      </c>
      <c r="AF252" s="131">
        <f>IF(AND([8]="В",[27]=1),[9],0)</f>
        <v>0</v>
      </c>
    </row>
    <row r="253" spans="1:32" hidden="1">
      <c r="A253" s="161"/>
      <c r="B253" s="158"/>
      <c r="C253" s="160"/>
      <c r="D253" s="162"/>
      <c r="E253" s="161"/>
      <c r="F253" s="163"/>
      <c r="G253" s="163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3"/>
      <c r="X253" s="163"/>
      <c r="Y253" s="163"/>
      <c r="Z253" s="164"/>
      <c r="AA253" s="165"/>
      <c r="AB253" s="129">
        <f>IF(AND([8]="В",[27]=1),[9]*[13],0)</f>
        <v>0</v>
      </c>
      <c r="AC253" s="130">
        <f>IF(AND([8]="В",[27]=1),[13],0)</f>
        <v>0</v>
      </c>
      <c r="AD253" s="131">
        <f>IF([8]="П",[9]*[13],0)</f>
        <v>0</v>
      </c>
      <c r="AE253" s="131">
        <f>IF([8]="П",[13],0)</f>
        <v>0</v>
      </c>
      <c r="AF253" s="131">
        <f>IF(AND([8]="В",[27]=1),[9],0)</f>
        <v>0</v>
      </c>
    </row>
    <row r="254" spans="1:32" hidden="1">
      <c r="A254" s="161"/>
      <c r="B254" s="158"/>
      <c r="C254" s="160"/>
      <c r="D254" s="162"/>
      <c r="E254" s="161"/>
      <c r="F254" s="163"/>
      <c r="G254" s="163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3"/>
      <c r="X254" s="163"/>
      <c r="Y254" s="163"/>
      <c r="Z254" s="164"/>
      <c r="AA254" s="165"/>
      <c r="AB254" s="129">
        <f>IF(AND([8]="В",[27]=1),[9]*[13],0)</f>
        <v>0</v>
      </c>
      <c r="AC254" s="130">
        <f>IF(AND([8]="В",[27]=1),[13],0)</f>
        <v>0</v>
      </c>
      <c r="AD254" s="131">
        <f>IF([8]="П",[9]*[13],0)</f>
        <v>0</v>
      </c>
      <c r="AE254" s="131">
        <f>IF([8]="П",[13],0)</f>
        <v>0</v>
      </c>
      <c r="AF254" s="131">
        <f>IF(AND([8]="В",[27]=1),[9],0)</f>
        <v>0</v>
      </c>
    </row>
    <row r="255" spans="1:32" hidden="1">
      <c r="A255" s="161"/>
      <c r="B255" s="158"/>
      <c r="C255" s="160"/>
      <c r="D255" s="162"/>
      <c r="E255" s="161"/>
      <c r="F255" s="163"/>
      <c r="G255" s="163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3"/>
      <c r="X255" s="163"/>
      <c r="Y255" s="163"/>
      <c r="Z255" s="164"/>
      <c r="AA255" s="165"/>
      <c r="AB255" s="129">
        <f>IF(AND([8]="В",[27]=1),[9]*[13],0)</f>
        <v>0</v>
      </c>
      <c r="AC255" s="130">
        <f>IF(AND([8]="В",[27]=1),[13],0)</f>
        <v>0</v>
      </c>
      <c r="AD255" s="131">
        <f>IF([8]="П",[9]*[13],0)</f>
        <v>0</v>
      </c>
      <c r="AE255" s="131">
        <f>IF([8]="П",[13],0)</f>
        <v>0</v>
      </c>
      <c r="AF255" s="131">
        <f>IF(AND([8]="В",[27]=1),[9],0)</f>
        <v>0</v>
      </c>
    </row>
    <row r="256" spans="1:32" hidden="1">
      <c r="A256" s="161"/>
      <c r="B256" s="158"/>
      <c r="C256" s="160"/>
      <c r="D256" s="162"/>
      <c r="E256" s="161"/>
      <c r="F256" s="163"/>
      <c r="G256" s="163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3"/>
      <c r="X256" s="163"/>
      <c r="Y256" s="163"/>
      <c r="Z256" s="164"/>
      <c r="AA256" s="165"/>
      <c r="AB256" s="129">
        <f>IF(AND([8]="В",[27]=1),[9]*[13],0)</f>
        <v>0</v>
      </c>
      <c r="AC256" s="130">
        <f>IF(AND([8]="В",[27]=1),[13],0)</f>
        <v>0</v>
      </c>
      <c r="AD256" s="131">
        <f>IF([8]="П",[9]*[13],0)</f>
        <v>0</v>
      </c>
      <c r="AE256" s="131">
        <f>IF([8]="П",[13],0)</f>
        <v>0</v>
      </c>
      <c r="AF256" s="131">
        <f>IF(AND([8]="В",[27]=1),[9],0)</f>
        <v>0</v>
      </c>
    </row>
    <row r="257" spans="1:32" hidden="1">
      <c r="A257" s="161"/>
      <c r="B257" s="158"/>
      <c r="C257" s="160"/>
      <c r="D257" s="162"/>
      <c r="E257" s="161"/>
      <c r="F257" s="163"/>
      <c r="G257" s="163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3"/>
      <c r="X257" s="163"/>
      <c r="Y257" s="163"/>
      <c r="Z257" s="164"/>
      <c r="AA257" s="165"/>
      <c r="AB257" s="129">
        <f>IF(AND([8]="В",[27]=1),[9]*[13],0)</f>
        <v>0</v>
      </c>
      <c r="AC257" s="130">
        <f>IF(AND([8]="В",[27]=1),[13],0)</f>
        <v>0</v>
      </c>
      <c r="AD257" s="131">
        <f>IF([8]="П",[9]*[13],0)</f>
        <v>0</v>
      </c>
      <c r="AE257" s="131">
        <f>IF([8]="П",[13],0)</f>
        <v>0</v>
      </c>
      <c r="AF257" s="131">
        <f>IF(AND([8]="В",[27]=1),[9],0)</f>
        <v>0</v>
      </c>
    </row>
    <row r="258" spans="1:32" hidden="1">
      <c r="A258" s="161"/>
      <c r="B258" s="158"/>
      <c r="C258" s="160"/>
      <c r="D258" s="162"/>
      <c r="E258" s="161"/>
      <c r="F258" s="163"/>
      <c r="G258" s="163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3"/>
      <c r="X258" s="163"/>
      <c r="Y258" s="163"/>
      <c r="Z258" s="164"/>
      <c r="AA258" s="165"/>
      <c r="AB258" s="129">
        <f>IF(AND([8]="В",[27]=1),[9]*[13],0)</f>
        <v>0</v>
      </c>
      <c r="AC258" s="130">
        <f>IF(AND([8]="В",[27]=1),[13],0)</f>
        <v>0</v>
      </c>
      <c r="AD258" s="131">
        <f>IF([8]="П",[9]*[13],0)</f>
        <v>0</v>
      </c>
      <c r="AE258" s="131">
        <f>IF([8]="П",[13],0)</f>
        <v>0</v>
      </c>
      <c r="AF258" s="131">
        <f>IF(AND([8]="В",[27]=1),[9],0)</f>
        <v>0</v>
      </c>
    </row>
    <row r="259" spans="1:32" hidden="1">
      <c r="A259" s="161"/>
      <c r="B259" s="158"/>
      <c r="C259" s="160"/>
      <c r="D259" s="162"/>
      <c r="E259" s="161"/>
      <c r="F259" s="163"/>
      <c r="G259" s="163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3"/>
      <c r="X259" s="163"/>
      <c r="Y259" s="163"/>
      <c r="Z259" s="164"/>
      <c r="AA259" s="165"/>
      <c r="AB259" s="129">
        <f>IF(AND([8]="В",[27]=1),[9]*[13],0)</f>
        <v>0</v>
      </c>
      <c r="AC259" s="130">
        <f>IF(AND([8]="В",[27]=1),[13],0)</f>
        <v>0</v>
      </c>
      <c r="AD259" s="131">
        <f>IF([8]="П",[9]*[13],0)</f>
        <v>0</v>
      </c>
      <c r="AE259" s="131">
        <f>IF([8]="П",[13],0)</f>
        <v>0</v>
      </c>
      <c r="AF259" s="131">
        <f>IF(AND([8]="В",[27]=1),[9],0)</f>
        <v>0</v>
      </c>
    </row>
    <row r="260" spans="1:32" hidden="1">
      <c r="A260" s="161"/>
      <c r="B260" s="158"/>
      <c r="C260" s="160"/>
      <c r="D260" s="162"/>
      <c r="E260" s="161"/>
      <c r="F260" s="163"/>
      <c r="G260" s="163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3"/>
      <c r="X260" s="163"/>
      <c r="Y260" s="163"/>
      <c r="Z260" s="164"/>
      <c r="AA260" s="165"/>
      <c r="AB260" s="129">
        <f>IF(AND([8]="В",[27]=1),[9]*[13],0)</f>
        <v>0</v>
      </c>
      <c r="AC260" s="130">
        <f>IF(AND([8]="В",[27]=1),[13],0)</f>
        <v>0</v>
      </c>
      <c r="AD260" s="131">
        <f>IF([8]="П",[9]*[13],0)</f>
        <v>0</v>
      </c>
      <c r="AE260" s="131">
        <f>IF([8]="П",[13],0)</f>
        <v>0</v>
      </c>
      <c r="AF260" s="131">
        <f>IF(AND([8]="В",[27]=1),[9],0)</f>
        <v>0</v>
      </c>
    </row>
    <row r="261" spans="1:32" hidden="1">
      <c r="A261" s="161"/>
      <c r="B261" s="158"/>
      <c r="C261" s="160"/>
      <c r="D261" s="162"/>
      <c r="E261" s="161"/>
      <c r="F261" s="163"/>
      <c r="G261" s="163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3"/>
      <c r="X261" s="163"/>
      <c r="Y261" s="163"/>
      <c r="Z261" s="164"/>
      <c r="AA261" s="165"/>
      <c r="AB261" s="129">
        <f>IF(AND([8]="В",[27]=1),[9]*[13],0)</f>
        <v>0</v>
      </c>
      <c r="AC261" s="130">
        <f>IF(AND([8]="В",[27]=1),[13],0)</f>
        <v>0</v>
      </c>
      <c r="AD261" s="131">
        <f>IF([8]="П",[9]*[13],0)</f>
        <v>0</v>
      </c>
      <c r="AE261" s="131">
        <f>IF([8]="П",[13],0)</f>
        <v>0</v>
      </c>
      <c r="AF261" s="131">
        <f>IF(AND([8]="В",[27]=1),[9],0)</f>
        <v>0</v>
      </c>
    </row>
    <row r="262" spans="1:32" hidden="1">
      <c r="A262" s="161"/>
      <c r="B262" s="158"/>
      <c r="C262" s="160"/>
      <c r="D262" s="162"/>
      <c r="E262" s="161"/>
      <c r="F262" s="163"/>
      <c r="G262" s="163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3"/>
      <c r="X262" s="163"/>
      <c r="Y262" s="163"/>
      <c r="Z262" s="164"/>
      <c r="AA262" s="165"/>
      <c r="AB262" s="129">
        <f>IF(AND([8]="В",[27]=1),[9]*[13],0)</f>
        <v>0</v>
      </c>
      <c r="AC262" s="130">
        <f>IF(AND([8]="В",[27]=1),[13],0)</f>
        <v>0</v>
      </c>
      <c r="AD262" s="131">
        <f>IF([8]="П",[9]*[13],0)</f>
        <v>0</v>
      </c>
      <c r="AE262" s="131">
        <f>IF([8]="П",[13],0)</f>
        <v>0</v>
      </c>
      <c r="AF262" s="131">
        <f>IF(AND([8]="В",[27]=1),[9],0)</f>
        <v>0</v>
      </c>
    </row>
    <row r="263" spans="1:32" hidden="1">
      <c r="A263" s="161"/>
      <c r="B263" s="158"/>
      <c r="C263" s="160"/>
      <c r="D263" s="162"/>
      <c r="E263" s="161"/>
      <c r="F263" s="163"/>
      <c r="G263" s="163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3"/>
      <c r="X263" s="163"/>
      <c r="Y263" s="163"/>
      <c r="Z263" s="164"/>
      <c r="AA263" s="165"/>
      <c r="AB263" s="129">
        <f>IF(AND([8]="В",[27]=1),[9]*[13],0)</f>
        <v>0</v>
      </c>
      <c r="AC263" s="130">
        <f>IF(AND([8]="В",[27]=1),[13],0)</f>
        <v>0</v>
      </c>
      <c r="AD263" s="131">
        <f>IF([8]="П",[9]*[13],0)</f>
        <v>0</v>
      </c>
      <c r="AE263" s="131">
        <f>IF([8]="П",[13],0)</f>
        <v>0</v>
      </c>
      <c r="AF263" s="131">
        <f>IF(AND([8]="В",[27]=1),[9],0)</f>
        <v>0</v>
      </c>
    </row>
    <row r="264" spans="1:32" hidden="1">
      <c r="A264" s="161"/>
      <c r="B264" s="158"/>
      <c r="C264" s="160"/>
      <c r="D264" s="162"/>
      <c r="E264" s="161"/>
      <c r="F264" s="163"/>
      <c r="G264" s="163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3"/>
      <c r="X264" s="163"/>
      <c r="Y264" s="163"/>
      <c r="Z264" s="164"/>
      <c r="AA264" s="165"/>
      <c r="AB264" s="129">
        <f>IF(AND([8]="В",[27]=1),[9]*[13],0)</f>
        <v>0</v>
      </c>
      <c r="AC264" s="130">
        <f>IF(AND([8]="В",[27]=1),[13],0)</f>
        <v>0</v>
      </c>
      <c r="AD264" s="131">
        <f>IF([8]="П",[9]*[13],0)</f>
        <v>0</v>
      </c>
      <c r="AE264" s="131">
        <f>IF([8]="П",[13],0)</f>
        <v>0</v>
      </c>
      <c r="AF264" s="131">
        <f>IF(AND([8]="В",[27]=1),[9],0)</f>
        <v>0</v>
      </c>
    </row>
    <row r="265" spans="1:32" hidden="1">
      <c r="A265" s="161"/>
      <c r="B265" s="158"/>
      <c r="C265" s="160"/>
      <c r="D265" s="162"/>
      <c r="E265" s="161"/>
      <c r="F265" s="163"/>
      <c r="G265" s="163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3"/>
      <c r="X265" s="163"/>
      <c r="Y265" s="163"/>
      <c r="Z265" s="164"/>
      <c r="AA265" s="165"/>
      <c r="AB265" s="129">
        <f>IF(AND([8]="В",[27]=1),[9]*[13],0)</f>
        <v>0</v>
      </c>
      <c r="AC265" s="130">
        <f>IF(AND([8]="В",[27]=1),[13],0)</f>
        <v>0</v>
      </c>
      <c r="AD265" s="131">
        <f>IF([8]="П",[9]*[13],0)</f>
        <v>0</v>
      </c>
      <c r="AE265" s="131">
        <f>IF([8]="П",[13],0)</f>
        <v>0</v>
      </c>
      <c r="AF265" s="131">
        <f>IF(AND([8]="В",[27]=1),[9],0)</f>
        <v>0</v>
      </c>
    </row>
    <row r="266" spans="1:32" hidden="1">
      <c r="A266" s="161"/>
      <c r="B266" s="158"/>
      <c r="C266" s="160"/>
      <c r="D266" s="162"/>
      <c r="E266" s="161"/>
      <c r="F266" s="163"/>
      <c r="G266" s="163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3"/>
      <c r="X266" s="163"/>
      <c r="Y266" s="163"/>
      <c r="Z266" s="164"/>
      <c r="AA266" s="165"/>
      <c r="AB266" s="129">
        <f>IF(AND([8]="В",[27]=1),[9]*[13],0)</f>
        <v>0</v>
      </c>
      <c r="AC266" s="130">
        <f>IF(AND([8]="В",[27]=1),[13],0)</f>
        <v>0</v>
      </c>
      <c r="AD266" s="131">
        <f>IF([8]="П",[9]*[13],0)</f>
        <v>0</v>
      </c>
      <c r="AE266" s="131">
        <f>IF([8]="П",[13],0)</f>
        <v>0</v>
      </c>
      <c r="AF266" s="131">
        <f>IF(AND([8]="В",[27]=1),[9],0)</f>
        <v>0</v>
      </c>
    </row>
    <row r="267" spans="1:32" hidden="1">
      <c r="A267" s="161"/>
      <c r="B267" s="158"/>
      <c r="C267" s="160"/>
      <c r="D267" s="162"/>
      <c r="E267" s="161"/>
      <c r="F267" s="163"/>
      <c r="G267" s="163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3"/>
      <c r="X267" s="163"/>
      <c r="Y267" s="163"/>
      <c r="Z267" s="164"/>
      <c r="AA267" s="165"/>
      <c r="AB267" s="129">
        <f>IF(AND([8]="В",[27]=1),[9]*[13],0)</f>
        <v>0</v>
      </c>
      <c r="AC267" s="130">
        <f>IF(AND([8]="В",[27]=1),[13],0)</f>
        <v>0</v>
      </c>
      <c r="AD267" s="131">
        <f>IF([8]="П",[9]*[13],0)</f>
        <v>0</v>
      </c>
      <c r="AE267" s="131">
        <f>IF([8]="П",[13],0)</f>
        <v>0</v>
      </c>
      <c r="AF267" s="131">
        <f>IF(AND([8]="В",[27]=1),[9],0)</f>
        <v>0</v>
      </c>
    </row>
    <row r="268" spans="1:32" hidden="1">
      <c r="A268" s="161"/>
      <c r="B268" s="158"/>
      <c r="C268" s="160"/>
      <c r="D268" s="162"/>
      <c r="E268" s="161"/>
      <c r="F268" s="163"/>
      <c r="G268" s="163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3"/>
      <c r="X268" s="163"/>
      <c r="Y268" s="163"/>
      <c r="Z268" s="164"/>
      <c r="AA268" s="165"/>
      <c r="AB268" s="129">
        <f>IF(AND([8]="В",[27]=1),[9]*[13],0)</f>
        <v>0</v>
      </c>
      <c r="AC268" s="130">
        <f>IF(AND([8]="В",[27]=1),[13],0)</f>
        <v>0</v>
      </c>
      <c r="AD268" s="131">
        <f>IF([8]="П",[9]*[13],0)</f>
        <v>0</v>
      </c>
      <c r="AE268" s="131">
        <f>IF([8]="П",[13],0)</f>
        <v>0</v>
      </c>
      <c r="AF268" s="131">
        <f>IF(AND([8]="В",[27]=1),[9],0)</f>
        <v>0</v>
      </c>
    </row>
    <row r="269" spans="1:32" hidden="1">
      <c r="A269" s="161"/>
      <c r="B269" s="158"/>
      <c r="C269" s="160"/>
      <c r="D269" s="162"/>
      <c r="E269" s="161"/>
      <c r="F269" s="163"/>
      <c r="G269" s="163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3"/>
      <c r="X269" s="163"/>
      <c r="Y269" s="163"/>
      <c r="Z269" s="164"/>
      <c r="AA269" s="165"/>
      <c r="AB269" s="129">
        <f>IF(AND([8]="В",[27]=1),[9]*[13],0)</f>
        <v>0</v>
      </c>
      <c r="AC269" s="130">
        <f>IF(AND([8]="В",[27]=1),[13],0)</f>
        <v>0</v>
      </c>
      <c r="AD269" s="131">
        <f>IF([8]="П",[9]*[13],0)</f>
        <v>0</v>
      </c>
      <c r="AE269" s="131">
        <f>IF([8]="П",[13],0)</f>
        <v>0</v>
      </c>
      <c r="AF269" s="131">
        <f>IF(AND([8]="В",[27]=1),[9],0)</f>
        <v>0</v>
      </c>
    </row>
    <row r="270" spans="1:32" hidden="1">
      <c r="A270" s="161"/>
      <c r="B270" s="158"/>
      <c r="C270" s="160"/>
      <c r="D270" s="162"/>
      <c r="E270" s="161"/>
      <c r="F270" s="163"/>
      <c r="G270" s="163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3"/>
      <c r="X270" s="163"/>
      <c r="Y270" s="163"/>
      <c r="Z270" s="164"/>
      <c r="AA270" s="165"/>
      <c r="AB270" s="129">
        <f>IF(AND([8]="В",[27]=1),[9]*[13],0)</f>
        <v>0</v>
      </c>
      <c r="AC270" s="130">
        <f>IF(AND([8]="В",[27]=1),[13],0)</f>
        <v>0</v>
      </c>
      <c r="AD270" s="131">
        <f>IF([8]="П",[9]*[13],0)</f>
        <v>0</v>
      </c>
      <c r="AE270" s="131">
        <f>IF([8]="П",[13],0)</f>
        <v>0</v>
      </c>
      <c r="AF270" s="131">
        <f>IF(AND([8]="В",[27]=1),[9],0)</f>
        <v>0</v>
      </c>
    </row>
    <row r="271" spans="1:32" hidden="1">
      <c r="A271" s="161"/>
      <c r="B271" s="158"/>
      <c r="C271" s="160"/>
      <c r="D271" s="162"/>
      <c r="E271" s="161"/>
      <c r="F271" s="163"/>
      <c r="G271" s="163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3"/>
      <c r="X271" s="163"/>
      <c r="Y271" s="163"/>
      <c r="Z271" s="164"/>
      <c r="AA271" s="165"/>
      <c r="AB271" s="129">
        <f>IF(AND([8]="В",[27]=1),[9]*[13],0)</f>
        <v>0</v>
      </c>
      <c r="AC271" s="130">
        <f>IF(AND([8]="В",[27]=1),[13],0)</f>
        <v>0</v>
      </c>
      <c r="AD271" s="131">
        <f>IF([8]="П",[9]*[13],0)</f>
        <v>0</v>
      </c>
      <c r="AE271" s="131">
        <f>IF([8]="П",[13],0)</f>
        <v>0</v>
      </c>
      <c r="AF271" s="131">
        <f>IF(AND([8]="В",[27]=1),[9],0)</f>
        <v>0</v>
      </c>
    </row>
    <row r="272" spans="1:32" hidden="1">
      <c r="A272" s="161"/>
      <c r="B272" s="158"/>
      <c r="C272" s="160"/>
      <c r="D272" s="162"/>
      <c r="E272" s="161"/>
      <c r="F272" s="163"/>
      <c r="G272" s="163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3"/>
      <c r="X272" s="163"/>
      <c r="Y272" s="163"/>
      <c r="Z272" s="164"/>
      <c r="AA272" s="165"/>
      <c r="AB272" s="129">
        <f>IF(AND([8]="В",[27]=1),[9]*[13],0)</f>
        <v>0</v>
      </c>
      <c r="AC272" s="130">
        <f>IF(AND([8]="В",[27]=1),[13],0)</f>
        <v>0</v>
      </c>
      <c r="AD272" s="131">
        <f>IF([8]="П",[9]*[13],0)</f>
        <v>0</v>
      </c>
      <c r="AE272" s="131">
        <f>IF([8]="П",[13],0)</f>
        <v>0</v>
      </c>
      <c r="AF272" s="131">
        <f>IF(AND([8]="В",[27]=1),[9],0)</f>
        <v>0</v>
      </c>
    </row>
    <row r="273" spans="1:32" hidden="1">
      <c r="A273" s="161"/>
      <c r="B273" s="158"/>
      <c r="C273" s="160"/>
      <c r="D273" s="162"/>
      <c r="E273" s="161"/>
      <c r="F273" s="163"/>
      <c r="G273" s="163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3"/>
      <c r="X273" s="163"/>
      <c r="Y273" s="163"/>
      <c r="Z273" s="164"/>
      <c r="AA273" s="165"/>
      <c r="AB273" s="129">
        <f>IF(AND([8]="В",[27]=1),[9]*[13],0)</f>
        <v>0</v>
      </c>
      <c r="AC273" s="130">
        <f>IF(AND([8]="В",[27]=1),[13],0)</f>
        <v>0</v>
      </c>
      <c r="AD273" s="131">
        <f>IF([8]="П",[9]*[13],0)</f>
        <v>0</v>
      </c>
      <c r="AE273" s="131">
        <f>IF([8]="П",[13],0)</f>
        <v>0</v>
      </c>
      <c r="AF273" s="131">
        <f>IF(AND([8]="В",[27]=1),[9],0)</f>
        <v>0</v>
      </c>
    </row>
    <row r="274" spans="1:32" hidden="1">
      <c r="A274" s="161"/>
      <c r="B274" s="158"/>
      <c r="C274" s="160"/>
      <c r="D274" s="162"/>
      <c r="E274" s="161"/>
      <c r="F274" s="163"/>
      <c r="G274" s="163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3"/>
      <c r="X274" s="163"/>
      <c r="Y274" s="163"/>
      <c r="Z274" s="164"/>
      <c r="AA274" s="165"/>
      <c r="AB274" s="129">
        <f>IF(AND([8]="В",[27]=1),[9]*[13],0)</f>
        <v>0</v>
      </c>
      <c r="AC274" s="130">
        <f>IF(AND([8]="В",[27]=1),[13],0)</f>
        <v>0</v>
      </c>
      <c r="AD274" s="131">
        <f>IF([8]="П",[9]*[13],0)</f>
        <v>0</v>
      </c>
      <c r="AE274" s="131">
        <f>IF([8]="П",[13],0)</f>
        <v>0</v>
      </c>
      <c r="AF274" s="131">
        <f>IF(AND([8]="В",[27]=1),[9],0)</f>
        <v>0</v>
      </c>
    </row>
    <row r="275" spans="1:32" ht="10.9" hidden="1" customHeight="1">
      <c r="A275" s="161"/>
      <c r="B275" s="158"/>
      <c r="C275" s="160"/>
      <c r="D275" s="162"/>
      <c r="E275" s="161"/>
      <c r="F275" s="163"/>
      <c r="G275" s="163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3"/>
      <c r="X275" s="163"/>
      <c r="Y275" s="163"/>
      <c r="Z275" s="164"/>
      <c r="AA275" s="165"/>
      <c r="AB275" s="129">
        <f>IF(AND([8]="В",[27]=1),[9]*[13],0)</f>
        <v>0</v>
      </c>
      <c r="AC275" s="130">
        <f>IF(AND([8]="В",[27]=1),[13],0)</f>
        <v>0</v>
      </c>
      <c r="AD275" s="131">
        <f>IF([8]="П",[9]*[13],0)</f>
        <v>0</v>
      </c>
      <c r="AE275" s="131">
        <f>IF([8]="П",[13],0)</f>
        <v>0</v>
      </c>
      <c r="AF275" s="131">
        <f>IF(AND([8]="В",[27]=1),[9],0)</f>
        <v>0</v>
      </c>
    </row>
    <row r="276" spans="1:32" hidden="1">
      <c r="A276" s="161"/>
      <c r="B276" s="158"/>
      <c r="C276" s="160"/>
      <c r="D276" s="162"/>
      <c r="E276" s="161"/>
      <c r="F276" s="163"/>
      <c r="G276" s="163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3"/>
      <c r="X276" s="163"/>
      <c r="Y276" s="163"/>
      <c r="Z276" s="164"/>
      <c r="AA276" s="165"/>
      <c r="AB276" s="129">
        <f>IF(AND([8]="В",[27]=1),[9]*[13],0)</f>
        <v>0</v>
      </c>
      <c r="AC276" s="130">
        <f>IF(AND([8]="В",[27]=1),[13],0)</f>
        <v>0</v>
      </c>
      <c r="AD276" s="131">
        <f>IF([8]="П",[9]*[13],0)</f>
        <v>0</v>
      </c>
      <c r="AE276" s="131">
        <f>IF([8]="П",[13],0)</f>
        <v>0</v>
      </c>
      <c r="AF276" s="131">
        <f>IF(AND([8]="В",[27]=1),[9],0)</f>
        <v>0</v>
      </c>
    </row>
    <row r="277" spans="1:32" hidden="1">
      <c r="A277" s="161"/>
      <c r="B277" s="158"/>
      <c r="C277" s="160"/>
      <c r="D277" s="162"/>
      <c r="E277" s="161"/>
      <c r="F277" s="163"/>
      <c r="G277" s="163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3"/>
      <c r="X277" s="163"/>
      <c r="Y277" s="163"/>
      <c r="Z277" s="164"/>
      <c r="AA277" s="165"/>
      <c r="AB277" s="129">
        <f>IF(AND([8]="В",[27]=1),[9]*[13],0)</f>
        <v>0</v>
      </c>
      <c r="AC277" s="130">
        <f>IF(AND([8]="В",[27]=1),[13],0)</f>
        <v>0</v>
      </c>
      <c r="AD277" s="131">
        <f>IF([8]="П",[9]*[13],0)</f>
        <v>0</v>
      </c>
      <c r="AE277" s="131">
        <f>IF([8]="П",[13],0)</f>
        <v>0</v>
      </c>
      <c r="AF277" s="131">
        <f>IF(AND([8]="В",[27]=1),[9],0)</f>
        <v>0</v>
      </c>
    </row>
    <row r="278" spans="1:32" hidden="1">
      <c r="A278" s="161"/>
      <c r="B278" s="158"/>
      <c r="C278" s="160"/>
      <c r="D278" s="162"/>
      <c r="E278" s="161"/>
      <c r="F278" s="163"/>
      <c r="G278" s="163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3"/>
      <c r="X278" s="163"/>
      <c r="Y278" s="163"/>
      <c r="Z278" s="164"/>
      <c r="AA278" s="165"/>
      <c r="AB278" s="129">
        <f>IF(AND([8]="В",[27]=1),[9]*[13],0)</f>
        <v>0</v>
      </c>
      <c r="AC278" s="130">
        <f>IF(AND([8]="В",[27]=1),[13],0)</f>
        <v>0</v>
      </c>
      <c r="AD278" s="131">
        <f>IF([8]="П",[9]*[13],0)</f>
        <v>0</v>
      </c>
      <c r="AE278" s="131">
        <f>IF([8]="П",[13],0)</f>
        <v>0</v>
      </c>
      <c r="AF278" s="131">
        <f>IF(AND([8]="В",[27]=1),[9],0)</f>
        <v>0</v>
      </c>
    </row>
    <row r="279" spans="1:32" hidden="1">
      <c r="A279" s="161"/>
      <c r="B279" s="158"/>
      <c r="C279" s="160"/>
      <c r="D279" s="162"/>
      <c r="E279" s="161"/>
      <c r="F279" s="163"/>
      <c r="G279" s="163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3"/>
      <c r="X279" s="163"/>
      <c r="Y279" s="163"/>
      <c r="Z279" s="164"/>
      <c r="AA279" s="165"/>
      <c r="AB279" s="129">
        <f>IF(AND([8]="В",[27]=1),[9]*[13],0)</f>
        <v>0</v>
      </c>
      <c r="AC279" s="130">
        <f>IF(AND([8]="В",[27]=1),[13],0)</f>
        <v>0</v>
      </c>
      <c r="AD279" s="131">
        <f>IF([8]="П",[9]*[13],0)</f>
        <v>0</v>
      </c>
      <c r="AE279" s="131">
        <f>IF([8]="П",[13],0)</f>
        <v>0</v>
      </c>
      <c r="AF279" s="131">
        <f>IF(AND([8]="В",[27]=1),[9],0)</f>
        <v>0</v>
      </c>
    </row>
    <row r="280" spans="1:32" hidden="1">
      <c r="A280" s="161"/>
      <c r="B280" s="158"/>
      <c r="C280" s="160"/>
      <c r="D280" s="162"/>
      <c r="E280" s="161"/>
      <c r="F280" s="163"/>
      <c r="G280" s="163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3"/>
      <c r="X280" s="163"/>
      <c r="Y280" s="163"/>
      <c r="Z280" s="164"/>
      <c r="AA280" s="165"/>
      <c r="AB280" s="129">
        <f>IF(AND([8]="В",[27]=1),[9]*[13],0)</f>
        <v>0</v>
      </c>
      <c r="AC280" s="130">
        <f>IF(AND([8]="В",[27]=1),[13],0)</f>
        <v>0</v>
      </c>
      <c r="AD280" s="131">
        <f>IF([8]="П",[9]*[13],0)</f>
        <v>0</v>
      </c>
      <c r="AE280" s="131">
        <f>IF([8]="П",[13],0)</f>
        <v>0</v>
      </c>
      <c r="AF280" s="131">
        <f>IF(AND([8]="В",[27]=1),[9],0)</f>
        <v>0</v>
      </c>
    </row>
    <row r="281" spans="1:32" hidden="1">
      <c r="A281" s="161"/>
      <c r="B281" s="158"/>
      <c r="C281" s="160"/>
      <c r="D281" s="162"/>
      <c r="E281" s="161"/>
      <c r="F281" s="163"/>
      <c r="G281" s="163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3"/>
      <c r="X281" s="163"/>
      <c r="Y281" s="163"/>
      <c r="Z281" s="164"/>
      <c r="AA281" s="165"/>
      <c r="AB281" s="129">
        <f>IF(AND([8]="В",[27]=1),[9]*[13],0)</f>
        <v>0</v>
      </c>
      <c r="AC281" s="130">
        <f>IF(AND([8]="В",[27]=1),[13],0)</f>
        <v>0</v>
      </c>
      <c r="AD281" s="131">
        <f>IF([8]="П",[9]*[13],0)</f>
        <v>0</v>
      </c>
      <c r="AE281" s="131">
        <f>IF([8]="П",[13],0)</f>
        <v>0</v>
      </c>
      <c r="AF281" s="131">
        <f>IF(AND([8]="В",[27]=1),[9],0)</f>
        <v>0</v>
      </c>
    </row>
    <row r="282" spans="1:32" hidden="1">
      <c r="A282" s="161"/>
      <c r="B282" s="158"/>
      <c r="C282" s="160"/>
      <c r="D282" s="162"/>
      <c r="E282" s="161"/>
      <c r="F282" s="163"/>
      <c r="G282" s="163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3"/>
      <c r="X282" s="163"/>
      <c r="Y282" s="163"/>
      <c r="Z282" s="164"/>
      <c r="AA282" s="165"/>
      <c r="AB282" s="129">
        <f>IF(AND([8]="В",[27]=1),[9]*[13],0)</f>
        <v>0</v>
      </c>
      <c r="AC282" s="130">
        <f>IF(AND([8]="В",[27]=1),[13],0)</f>
        <v>0</v>
      </c>
      <c r="AD282" s="131">
        <f>IF([8]="П",[9]*[13],0)</f>
        <v>0</v>
      </c>
      <c r="AE282" s="131">
        <f>IF([8]="П",[13],0)</f>
        <v>0</v>
      </c>
      <c r="AF282" s="131">
        <f>IF(AND([8]="В",[27]=1),[9],0)</f>
        <v>0</v>
      </c>
    </row>
    <row r="283" spans="1:32" hidden="1">
      <c r="A283" s="161"/>
      <c r="B283" s="158"/>
      <c r="C283" s="160"/>
      <c r="D283" s="162"/>
      <c r="E283" s="161"/>
      <c r="F283" s="163"/>
      <c r="G283" s="163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3"/>
      <c r="X283" s="163"/>
      <c r="Y283" s="163"/>
      <c r="Z283" s="164"/>
      <c r="AA283" s="165"/>
      <c r="AB283" s="129">
        <f>IF(AND([8]="В",[27]=1),[9]*[13],0)</f>
        <v>0</v>
      </c>
      <c r="AC283" s="130">
        <f>IF(AND([8]="В",[27]=1),[13],0)</f>
        <v>0</v>
      </c>
      <c r="AD283" s="131">
        <f>IF([8]="П",[9]*[13],0)</f>
        <v>0</v>
      </c>
      <c r="AE283" s="131">
        <f>IF([8]="П",[13],0)</f>
        <v>0</v>
      </c>
      <c r="AF283" s="131">
        <f>IF(AND([8]="В",[27]=1),[9],0)</f>
        <v>0</v>
      </c>
    </row>
    <row r="284" spans="1:32" hidden="1">
      <c r="A284" s="161"/>
      <c r="B284" s="158"/>
      <c r="C284" s="160"/>
      <c r="D284" s="162"/>
      <c r="E284" s="161"/>
      <c r="F284" s="163"/>
      <c r="G284" s="163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3"/>
      <c r="X284" s="163"/>
      <c r="Y284" s="163"/>
      <c r="Z284" s="164"/>
      <c r="AA284" s="165"/>
      <c r="AB284" s="129">
        <f>IF(AND([8]="В",[27]=1),[9]*[13],0)</f>
        <v>0</v>
      </c>
      <c r="AC284" s="130">
        <f>IF(AND([8]="В",[27]=1),[13],0)</f>
        <v>0</v>
      </c>
      <c r="AD284" s="131">
        <f>IF([8]="П",[9]*[13],0)</f>
        <v>0</v>
      </c>
      <c r="AE284" s="131">
        <f>IF([8]="П",[13],0)</f>
        <v>0</v>
      </c>
      <c r="AF284" s="131">
        <f>IF(AND([8]="В",[27]=1),[9],0)</f>
        <v>0</v>
      </c>
    </row>
    <row r="285" spans="1:32" hidden="1">
      <c r="A285" s="161"/>
      <c r="B285" s="158"/>
      <c r="C285" s="160"/>
      <c r="D285" s="162"/>
      <c r="E285" s="161"/>
      <c r="F285" s="163"/>
      <c r="G285" s="163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3"/>
      <c r="X285" s="163"/>
      <c r="Y285" s="163"/>
      <c r="Z285" s="164"/>
      <c r="AA285" s="165"/>
      <c r="AB285" s="129">
        <f>IF(AND([8]="В",[27]=1),[9]*[13],0)</f>
        <v>0</v>
      </c>
      <c r="AC285" s="130">
        <f>IF(AND([8]="В",[27]=1),[13],0)</f>
        <v>0</v>
      </c>
      <c r="AD285" s="131">
        <f>IF([8]="П",[9]*[13],0)</f>
        <v>0</v>
      </c>
      <c r="AE285" s="131">
        <f>IF([8]="П",[13],0)</f>
        <v>0</v>
      </c>
      <c r="AF285" s="131">
        <f>IF(AND([8]="В",[27]=1),[9],0)</f>
        <v>0</v>
      </c>
    </row>
    <row r="286" spans="1:32" hidden="1">
      <c r="A286" s="161"/>
      <c r="B286" s="158"/>
      <c r="C286" s="160"/>
      <c r="D286" s="162"/>
      <c r="E286" s="161"/>
      <c r="F286" s="163"/>
      <c r="G286" s="163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3"/>
      <c r="X286" s="163"/>
      <c r="Y286" s="163"/>
      <c r="Z286" s="164"/>
      <c r="AA286" s="165"/>
      <c r="AB286" s="129">
        <f>IF(AND([8]="В",[27]=1),[9]*[13],0)</f>
        <v>0</v>
      </c>
      <c r="AC286" s="130">
        <f>IF(AND([8]="В",[27]=1),[13],0)</f>
        <v>0</v>
      </c>
      <c r="AD286" s="131">
        <f>IF([8]="П",[9]*[13],0)</f>
        <v>0</v>
      </c>
      <c r="AE286" s="131">
        <f>IF([8]="П",[13],0)</f>
        <v>0</v>
      </c>
      <c r="AF286" s="131">
        <f>IF(AND([8]="В",[27]=1),[9],0)</f>
        <v>0</v>
      </c>
    </row>
    <row r="287" spans="1:32" hidden="1">
      <c r="A287" s="161"/>
      <c r="B287" s="158"/>
      <c r="C287" s="160"/>
      <c r="D287" s="162"/>
      <c r="E287" s="161"/>
      <c r="F287" s="163"/>
      <c r="G287" s="163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3"/>
      <c r="X287" s="163"/>
      <c r="Y287" s="163"/>
      <c r="Z287" s="164"/>
      <c r="AA287" s="165"/>
      <c r="AB287" s="129">
        <f>IF(AND([8]="В",[27]=1),[9]*[13],0)</f>
        <v>0</v>
      </c>
      <c r="AC287" s="130">
        <f>IF(AND([8]="В",[27]=1),[13],0)</f>
        <v>0</v>
      </c>
      <c r="AD287" s="131">
        <f>IF([8]="П",[9]*[13],0)</f>
        <v>0</v>
      </c>
      <c r="AE287" s="131">
        <f>IF([8]="П",[13],0)</f>
        <v>0</v>
      </c>
      <c r="AF287" s="131">
        <f>IF(AND([8]="В",[27]=1),[9],0)</f>
        <v>0</v>
      </c>
    </row>
    <row r="288" spans="1:32" hidden="1">
      <c r="A288" s="161"/>
      <c r="B288" s="158"/>
      <c r="C288" s="160"/>
      <c r="D288" s="162"/>
      <c r="E288" s="161"/>
      <c r="F288" s="163"/>
      <c r="G288" s="163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3"/>
      <c r="X288" s="163"/>
      <c r="Y288" s="163"/>
      <c r="Z288" s="164"/>
      <c r="AA288" s="165"/>
      <c r="AB288" s="129">
        <f>IF(AND([8]="В",[27]=1),[9]*[13],0)</f>
        <v>0</v>
      </c>
      <c r="AC288" s="130">
        <f>IF(AND([8]="В",[27]=1),[13],0)</f>
        <v>0</v>
      </c>
      <c r="AD288" s="131">
        <f>IF([8]="П",[9]*[13],0)</f>
        <v>0</v>
      </c>
      <c r="AE288" s="131">
        <f>IF([8]="П",[13],0)</f>
        <v>0</v>
      </c>
      <c r="AF288" s="131">
        <f>IF(AND([8]="В",[27]=1),[9],0)</f>
        <v>0</v>
      </c>
    </row>
    <row r="289" spans="1:32" hidden="1">
      <c r="A289" s="161"/>
      <c r="B289" s="158"/>
      <c r="C289" s="160"/>
      <c r="D289" s="162"/>
      <c r="E289" s="161"/>
      <c r="F289" s="163"/>
      <c r="G289" s="163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3"/>
      <c r="X289" s="163"/>
      <c r="Y289" s="163"/>
      <c r="Z289" s="164"/>
      <c r="AA289" s="165"/>
      <c r="AB289" s="129">
        <f>IF(AND([8]="В",[27]=1),[9]*[13],0)</f>
        <v>0</v>
      </c>
      <c r="AC289" s="130">
        <f>IF(AND([8]="В",[27]=1),[13],0)</f>
        <v>0</v>
      </c>
      <c r="AD289" s="131">
        <f>IF([8]="П",[9]*[13],0)</f>
        <v>0</v>
      </c>
      <c r="AE289" s="131">
        <f>IF([8]="П",[13],0)</f>
        <v>0</v>
      </c>
      <c r="AF289" s="131">
        <f>IF(AND([8]="В",[27]=1),[9],0)</f>
        <v>0</v>
      </c>
    </row>
    <row r="290" spans="1:32" hidden="1">
      <c r="A290" s="161"/>
      <c r="B290" s="158"/>
      <c r="C290" s="160"/>
      <c r="D290" s="162"/>
      <c r="E290" s="161"/>
      <c r="F290" s="163"/>
      <c r="G290" s="163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3"/>
      <c r="X290" s="163"/>
      <c r="Y290" s="163"/>
      <c r="Z290" s="164"/>
      <c r="AA290" s="165"/>
      <c r="AB290" s="129">
        <f>IF(AND([8]="В",[27]=1),[9]*[13],0)</f>
        <v>0</v>
      </c>
      <c r="AC290" s="130">
        <f>IF(AND([8]="В",[27]=1),[13],0)</f>
        <v>0</v>
      </c>
      <c r="AD290" s="131">
        <f>IF([8]="П",[9]*[13],0)</f>
        <v>0</v>
      </c>
      <c r="AE290" s="131">
        <f>IF([8]="П",[13],0)</f>
        <v>0</v>
      </c>
      <c r="AF290" s="131">
        <f>IF(AND([8]="В",[27]=1),[9],0)</f>
        <v>0</v>
      </c>
    </row>
    <row r="291" spans="1:32" hidden="1">
      <c r="A291" s="161"/>
      <c r="B291" s="158"/>
      <c r="C291" s="160"/>
      <c r="D291" s="162"/>
      <c r="E291" s="161"/>
      <c r="F291" s="163"/>
      <c r="G291" s="163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3"/>
      <c r="X291" s="163"/>
      <c r="Y291" s="163"/>
      <c r="Z291" s="164"/>
      <c r="AA291" s="165"/>
      <c r="AB291" s="129">
        <f>IF(AND([8]="В",[27]=1),[9]*[13],0)</f>
        <v>0</v>
      </c>
      <c r="AC291" s="130">
        <f>IF(AND([8]="В",[27]=1),[13],0)</f>
        <v>0</v>
      </c>
      <c r="AD291" s="131">
        <f>IF([8]="П",[9]*[13],0)</f>
        <v>0</v>
      </c>
      <c r="AE291" s="131">
        <f>IF([8]="П",[13],0)</f>
        <v>0</v>
      </c>
      <c r="AF291" s="131">
        <f>IF(AND([8]="В",[27]=1),[9],0)</f>
        <v>0</v>
      </c>
    </row>
    <row r="292" spans="1:32" hidden="1">
      <c r="A292" s="161"/>
      <c r="B292" s="158"/>
      <c r="C292" s="160"/>
      <c r="D292" s="162"/>
      <c r="E292" s="161"/>
      <c r="F292" s="163"/>
      <c r="G292" s="163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3"/>
      <c r="X292" s="163"/>
      <c r="Y292" s="163"/>
      <c r="Z292" s="164"/>
      <c r="AA292" s="165"/>
      <c r="AB292" s="129">
        <f>IF(AND([8]="В",[27]=1),[9]*[13],0)</f>
        <v>0</v>
      </c>
      <c r="AC292" s="130">
        <f>IF(AND([8]="В",[27]=1),[13],0)</f>
        <v>0</v>
      </c>
      <c r="AD292" s="131">
        <f>IF([8]="П",[9]*[13],0)</f>
        <v>0</v>
      </c>
      <c r="AE292" s="131">
        <f>IF([8]="П",[13],0)</f>
        <v>0</v>
      </c>
      <c r="AF292" s="131">
        <f>IF(AND([8]="В",[27]=1),[9],0)</f>
        <v>0</v>
      </c>
    </row>
    <row r="293" spans="1:32" hidden="1">
      <c r="A293" s="161"/>
      <c r="B293" s="158"/>
      <c r="C293" s="160"/>
      <c r="D293" s="162"/>
      <c r="E293" s="161"/>
      <c r="F293" s="163"/>
      <c r="G293" s="163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3"/>
      <c r="X293" s="163"/>
      <c r="Y293" s="163"/>
      <c r="Z293" s="164"/>
      <c r="AA293" s="165"/>
      <c r="AB293" s="129">
        <f>IF(AND([8]="В",[27]=1),[9]*[13],0)</f>
        <v>0</v>
      </c>
      <c r="AC293" s="130">
        <f>IF(AND([8]="В",[27]=1),[13],0)</f>
        <v>0</v>
      </c>
      <c r="AD293" s="131">
        <f>IF([8]="П",[9]*[13],0)</f>
        <v>0</v>
      </c>
      <c r="AE293" s="131">
        <f>IF([8]="П",[13],0)</f>
        <v>0</v>
      </c>
      <c r="AF293" s="131">
        <f>IF(AND([8]="В",[27]=1),[9],0)</f>
        <v>0</v>
      </c>
    </row>
    <row r="294" spans="1:32" hidden="1">
      <c r="A294" s="161"/>
      <c r="B294" s="158"/>
      <c r="C294" s="160"/>
      <c r="D294" s="162"/>
      <c r="E294" s="161"/>
      <c r="F294" s="163"/>
      <c r="G294" s="163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3"/>
      <c r="X294" s="163"/>
      <c r="Y294" s="163"/>
      <c r="Z294" s="164"/>
      <c r="AA294" s="165"/>
      <c r="AB294" s="129">
        <f>IF(AND([8]="В",[27]=1),[9]*[13],0)</f>
        <v>0</v>
      </c>
      <c r="AC294" s="130">
        <f>IF(AND([8]="В",[27]=1),[13],0)</f>
        <v>0</v>
      </c>
      <c r="AD294" s="131">
        <f>IF([8]="П",[9]*[13],0)</f>
        <v>0</v>
      </c>
      <c r="AE294" s="131">
        <f>IF([8]="П",[13],0)</f>
        <v>0</v>
      </c>
      <c r="AF294" s="131">
        <f>IF(AND([8]="В",[27]=1),[9],0)</f>
        <v>0</v>
      </c>
    </row>
    <row r="295" spans="1:32" hidden="1">
      <c r="A295" s="161"/>
      <c r="B295" s="158"/>
      <c r="C295" s="160"/>
      <c r="D295" s="162"/>
      <c r="E295" s="161"/>
      <c r="F295" s="163"/>
      <c r="G295" s="163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3"/>
      <c r="X295" s="163"/>
      <c r="Y295" s="163"/>
      <c r="Z295" s="164"/>
      <c r="AA295" s="165"/>
      <c r="AB295" s="129">
        <f>IF(AND([8]="В",[27]=1),[9]*[13],0)</f>
        <v>0</v>
      </c>
      <c r="AC295" s="130">
        <f>IF(AND([8]="В",[27]=1),[13],0)</f>
        <v>0</v>
      </c>
      <c r="AD295" s="131">
        <f>IF([8]="П",[9]*[13],0)</f>
        <v>0</v>
      </c>
      <c r="AE295" s="131">
        <f>IF([8]="П",[13],0)</f>
        <v>0</v>
      </c>
      <c r="AF295" s="131">
        <f>IF(AND([8]="В",[27]=1),[9],0)</f>
        <v>0</v>
      </c>
    </row>
    <row r="296" spans="1:32" hidden="1">
      <c r="A296" s="161"/>
      <c r="B296" s="158"/>
      <c r="C296" s="160"/>
      <c r="D296" s="162"/>
      <c r="E296" s="161"/>
      <c r="F296" s="163"/>
      <c r="G296" s="163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3"/>
      <c r="X296" s="163"/>
      <c r="Y296" s="163"/>
      <c r="Z296" s="164"/>
      <c r="AA296" s="165"/>
      <c r="AB296" s="129">
        <f>IF(AND([8]="В",[27]=1),[9]*[13],0)</f>
        <v>0</v>
      </c>
      <c r="AC296" s="130">
        <f>IF(AND([8]="В",[27]=1),[13],0)</f>
        <v>0</v>
      </c>
      <c r="AD296" s="131">
        <f>IF([8]="П",[9]*[13],0)</f>
        <v>0</v>
      </c>
      <c r="AE296" s="131">
        <f>IF([8]="П",[13],0)</f>
        <v>0</v>
      </c>
      <c r="AF296" s="131">
        <f>IF(AND([8]="В",[27]=1),[9],0)</f>
        <v>0</v>
      </c>
    </row>
    <row r="297" spans="1:32" hidden="1">
      <c r="A297" s="161"/>
      <c r="B297" s="158"/>
      <c r="C297" s="160"/>
      <c r="D297" s="162"/>
      <c r="E297" s="161"/>
      <c r="F297" s="163"/>
      <c r="G297" s="163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3"/>
      <c r="X297" s="163"/>
      <c r="Y297" s="163"/>
      <c r="Z297" s="164"/>
      <c r="AA297" s="165"/>
      <c r="AB297" s="129">
        <f>IF(AND([8]="В",[27]=1),[9]*[13],0)</f>
        <v>0</v>
      </c>
      <c r="AC297" s="130">
        <f>IF(AND([8]="В",[27]=1),[13],0)</f>
        <v>0</v>
      </c>
      <c r="AD297" s="131">
        <f>IF([8]="П",[9]*[13],0)</f>
        <v>0</v>
      </c>
      <c r="AE297" s="131">
        <f>IF([8]="П",[13],0)</f>
        <v>0</v>
      </c>
      <c r="AF297" s="131">
        <f>IF(AND([8]="В",[27]=1),[9],0)</f>
        <v>0</v>
      </c>
    </row>
    <row r="298" spans="1:32" hidden="1">
      <c r="A298" s="161"/>
      <c r="B298" s="158"/>
      <c r="C298" s="160"/>
      <c r="D298" s="162"/>
      <c r="E298" s="161"/>
      <c r="F298" s="163"/>
      <c r="G298" s="163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3"/>
      <c r="X298" s="163"/>
      <c r="Y298" s="163"/>
      <c r="Z298" s="164"/>
      <c r="AA298" s="165"/>
      <c r="AB298" s="129">
        <f>IF(AND([8]="В",[27]=1),[9]*[13],0)</f>
        <v>0</v>
      </c>
      <c r="AC298" s="130">
        <f>IF(AND([8]="В",[27]=1),[13],0)</f>
        <v>0</v>
      </c>
      <c r="AD298" s="131">
        <f>IF([8]="П",[9]*[13],0)</f>
        <v>0</v>
      </c>
      <c r="AE298" s="131">
        <f>IF([8]="П",[13],0)</f>
        <v>0</v>
      </c>
      <c r="AF298" s="131">
        <f>IF(AND([8]="В",[27]=1),[9],0)</f>
        <v>0</v>
      </c>
    </row>
    <row r="299" spans="1:32" ht="10.15" hidden="1" customHeight="1">
      <c r="A299" s="161"/>
      <c r="B299" s="158"/>
      <c r="C299" s="160"/>
      <c r="D299" s="162"/>
      <c r="E299" s="161"/>
      <c r="F299" s="163"/>
      <c r="G299" s="163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3"/>
      <c r="X299" s="163"/>
      <c r="Y299" s="163"/>
      <c r="Z299" s="164"/>
      <c r="AA299" s="165"/>
      <c r="AB299" s="129">
        <f>IF(AND([8]="В",[27]=1),[9]*[13],0)</f>
        <v>0</v>
      </c>
      <c r="AC299" s="130">
        <f>IF(AND([8]="В",[27]=1),[13],0)</f>
        <v>0</v>
      </c>
      <c r="AD299" s="131">
        <f>IF([8]="П",[9]*[13],0)</f>
        <v>0</v>
      </c>
      <c r="AE299" s="131">
        <f>IF([8]="П",[13],0)</f>
        <v>0</v>
      </c>
      <c r="AF299" s="131">
        <f>IF(AND([8]="В",[27]=1),[9],0)</f>
        <v>0</v>
      </c>
    </row>
    <row r="300" spans="1:32" hidden="1">
      <c r="A300" s="161"/>
      <c r="B300" s="158"/>
      <c r="C300" s="160"/>
      <c r="D300" s="162"/>
      <c r="E300" s="161"/>
      <c r="F300" s="163"/>
      <c r="G300" s="163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3"/>
      <c r="X300" s="163"/>
      <c r="Y300" s="163"/>
      <c r="Z300" s="164"/>
      <c r="AA300" s="165"/>
      <c r="AB300" s="129">
        <f>IF(AND([8]="В",[27]=1),[9]*[13],0)</f>
        <v>0</v>
      </c>
      <c r="AC300" s="130">
        <f>IF(AND([8]="В",[27]=1),[13],0)</f>
        <v>0</v>
      </c>
      <c r="AD300" s="131">
        <f>IF([8]="П",[9]*[13],0)</f>
        <v>0</v>
      </c>
      <c r="AE300" s="131">
        <f>IF([8]="П",[13],0)</f>
        <v>0</v>
      </c>
      <c r="AF300" s="131">
        <f>IF(AND([8]="В",[27]=1),[9],0)</f>
        <v>0</v>
      </c>
    </row>
    <row r="301" spans="1:32" hidden="1">
      <c r="A301" s="161"/>
      <c r="B301" s="158"/>
      <c r="C301" s="160"/>
      <c r="D301" s="162"/>
      <c r="E301" s="161"/>
      <c r="F301" s="163"/>
      <c r="G301" s="163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3"/>
      <c r="X301" s="163"/>
      <c r="Y301" s="163"/>
      <c r="Z301" s="164"/>
      <c r="AA301" s="165"/>
      <c r="AB301" s="129">
        <f>IF(AND([8]="В",[27]=1),[9]*[13],0)</f>
        <v>0</v>
      </c>
      <c r="AC301" s="130">
        <f>IF(AND([8]="В",[27]=1),[13],0)</f>
        <v>0</v>
      </c>
      <c r="AD301" s="131">
        <f>IF([8]="П",[9]*[13],0)</f>
        <v>0</v>
      </c>
      <c r="AE301" s="131">
        <f>IF([8]="П",[13],0)</f>
        <v>0</v>
      </c>
      <c r="AF301" s="131">
        <f>IF(AND([8]="В",[27]=1),[9],0)</f>
        <v>0</v>
      </c>
    </row>
    <row r="302" spans="1:32" hidden="1">
      <c r="A302" s="161"/>
      <c r="B302" s="158"/>
      <c r="C302" s="160"/>
      <c r="D302" s="162"/>
      <c r="E302" s="161"/>
      <c r="F302" s="163"/>
      <c r="G302" s="163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3"/>
      <c r="X302" s="163"/>
      <c r="Y302" s="163"/>
      <c r="Z302" s="164"/>
      <c r="AA302" s="165"/>
      <c r="AB302" s="129">
        <f>IF(AND([8]="В",[27]=1),[9]*[13],0)</f>
        <v>0</v>
      </c>
      <c r="AC302" s="130">
        <f>IF(AND([8]="В",[27]=1),[13],0)</f>
        <v>0</v>
      </c>
      <c r="AD302" s="131">
        <f>IF([8]="П",[9]*[13],0)</f>
        <v>0</v>
      </c>
      <c r="AE302" s="131">
        <f>IF([8]="П",[13],0)</f>
        <v>0</v>
      </c>
      <c r="AF302" s="131">
        <f>IF(AND([8]="В",[27]=1),[9],0)</f>
        <v>0</v>
      </c>
    </row>
    <row r="303" spans="1:32" hidden="1">
      <c r="A303" s="161"/>
      <c r="B303" s="158"/>
      <c r="C303" s="160"/>
      <c r="D303" s="162"/>
      <c r="E303" s="161"/>
      <c r="F303" s="163"/>
      <c r="G303" s="163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3"/>
      <c r="X303" s="163"/>
      <c r="Y303" s="163"/>
      <c r="Z303" s="164"/>
      <c r="AA303" s="165"/>
      <c r="AB303" s="129">
        <f>IF(AND([8]="В",[27]=1),[9]*[13],0)</f>
        <v>0</v>
      </c>
      <c r="AC303" s="130">
        <f>IF(AND([8]="В",[27]=1),[13],0)</f>
        <v>0</v>
      </c>
      <c r="AD303" s="131">
        <f>IF([8]="П",[9]*[13],0)</f>
        <v>0</v>
      </c>
      <c r="AE303" s="131">
        <f>IF([8]="П",[13],0)</f>
        <v>0</v>
      </c>
      <c r="AF303" s="131">
        <f>IF(AND([8]="В",[27]=1),[9],0)</f>
        <v>0</v>
      </c>
    </row>
    <row r="304" spans="1:32" hidden="1">
      <c r="A304" s="161"/>
      <c r="B304" s="158"/>
      <c r="C304" s="160"/>
      <c r="D304" s="162"/>
      <c r="E304" s="161"/>
      <c r="F304" s="163"/>
      <c r="G304" s="163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3"/>
      <c r="X304" s="163"/>
      <c r="Y304" s="163"/>
      <c r="Z304" s="164"/>
      <c r="AA304" s="165"/>
      <c r="AB304" s="129">
        <f>IF(AND([8]="В",[27]=1),[9]*[13],0)</f>
        <v>0</v>
      </c>
      <c r="AC304" s="130">
        <f>IF(AND([8]="В",[27]=1),[13],0)</f>
        <v>0</v>
      </c>
      <c r="AD304" s="131">
        <f>IF([8]="П",[9]*[13],0)</f>
        <v>0</v>
      </c>
      <c r="AE304" s="131">
        <f>IF([8]="П",[13],0)</f>
        <v>0</v>
      </c>
      <c r="AF304" s="131">
        <f>IF(AND([8]="В",[27]=1),[9],0)</f>
        <v>0</v>
      </c>
    </row>
    <row r="305" spans="1:32" hidden="1">
      <c r="A305" s="161"/>
      <c r="B305" s="158"/>
      <c r="C305" s="160"/>
      <c r="D305" s="162"/>
      <c r="E305" s="161"/>
      <c r="F305" s="163"/>
      <c r="G305" s="163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3"/>
      <c r="X305" s="163"/>
      <c r="Y305" s="163"/>
      <c r="Z305" s="164"/>
      <c r="AA305" s="165"/>
      <c r="AB305" s="129">
        <f>IF(AND([8]="В",[27]=1),[9]*[13],0)</f>
        <v>0</v>
      </c>
      <c r="AC305" s="130">
        <f>IF(AND([8]="В",[27]=1),[13],0)</f>
        <v>0</v>
      </c>
      <c r="AD305" s="131">
        <f>IF([8]="П",[9]*[13],0)</f>
        <v>0</v>
      </c>
      <c r="AE305" s="131">
        <f>IF([8]="П",[13],0)</f>
        <v>0</v>
      </c>
      <c r="AF305" s="131">
        <f>IF(AND([8]="В",[27]=1),[9],0)</f>
        <v>0</v>
      </c>
    </row>
    <row r="306" spans="1:32" hidden="1">
      <c r="A306" s="161"/>
      <c r="B306" s="158"/>
      <c r="C306" s="160"/>
      <c r="D306" s="162"/>
      <c r="E306" s="161"/>
      <c r="F306" s="163"/>
      <c r="G306" s="163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3"/>
      <c r="X306" s="163"/>
      <c r="Y306" s="163"/>
      <c r="Z306" s="164"/>
      <c r="AA306" s="165"/>
      <c r="AB306" s="129">
        <f>IF(AND([8]="В",[27]=1),[9]*[13],0)</f>
        <v>0</v>
      </c>
      <c r="AC306" s="130">
        <f>IF(AND([8]="В",[27]=1),[13],0)</f>
        <v>0</v>
      </c>
      <c r="AD306" s="131">
        <f>IF([8]="П",[9]*[13],0)</f>
        <v>0</v>
      </c>
      <c r="AE306" s="131">
        <f>IF([8]="П",[13],0)</f>
        <v>0</v>
      </c>
      <c r="AF306" s="131">
        <f>IF(AND([8]="В",[27]=1),[9],0)</f>
        <v>0</v>
      </c>
    </row>
    <row r="307" spans="1:32" hidden="1">
      <c r="A307" s="161"/>
      <c r="B307" s="158"/>
      <c r="C307" s="160"/>
      <c r="D307" s="162"/>
      <c r="E307" s="161"/>
      <c r="F307" s="163"/>
      <c r="G307" s="163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3"/>
      <c r="X307" s="163"/>
      <c r="Y307" s="163"/>
      <c r="Z307" s="164"/>
      <c r="AA307" s="165"/>
      <c r="AB307" s="129">
        <f>IF(AND([8]="В",[27]=1),[9]*[13],0)</f>
        <v>0</v>
      </c>
      <c r="AC307" s="130">
        <f>IF(AND([8]="В",[27]=1),[13],0)</f>
        <v>0</v>
      </c>
      <c r="AD307" s="131">
        <f>IF([8]="П",[9]*[13],0)</f>
        <v>0</v>
      </c>
      <c r="AE307" s="131">
        <f>IF([8]="П",[13],0)</f>
        <v>0</v>
      </c>
      <c r="AF307" s="131">
        <f>IF(AND([8]="В",[27]=1),[9],0)</f>
        <v>0</v>
      </c>
    </row>
    <row r="308" spans="1:32" hidden="1">
      <c r="A308" s="161"/>
      <c r="B308" s="158"/>
      <c r="C308" s="160"/>
      <c r="D308" s="162"/>
      <c r="E308" s="161"/>
      <c r="F308" s="163"/>
      <c r="G308" s="163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3"/>
      <c r="X308" s="163"/>
      <c r="Y308" s="163"/>
      <c r="Z308" s="164"/>
      <c r="AA308" s="165"/>
      <c r="AB308" s="129">
        <f>IF(AND([8]="В",[27]=1),[9]*[13],0)</f>
        <v>0</v>
      </c>
      <c r="AC308" s="130">
        <f>IF(AND([8]="В",[27]=1),[13],0)</f>
        <v>0</v>
      </c>
      <c r="AD308" s="131">
        <f>IF([8]="П",[9]*[13],0)</f>
        <v>0</v>
      </c>
      <c r="AE308" s="131">
        <f>IF([8]="П",[13],0)</f>
        <v>0</v>
      </c>
      <c r="AF308" s="131">
        <f>IF(AND([8]="В",[27]=1),[9],0)</f>
        <v>0</v>
      </c>
    </row>
    <row r="309" spans="1:32" hidden="1">
      <c r="A309" s="161"/>
      <c r="B309" s="158"/>
      <c r="C309" s="160"/>
      <c r="D309" s="162"/>
      <c r="E309" s="161"/>
      <c r="F309" s="163"/>
      <c r="G309" s="163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3"/>
      <c r="X309" s="163"/>
      <c r="Y309" s="163"/>
      <c r="Z309" s="164"/>
      <c r="AA309" s="165"/>
      <c r="AB309" s="129">
        <f>IF(AND([8]="В",[27]=1),[9]*[13],0)</f>
        <v>0</v>
      </c>
      <c r="AC309" s="130">
        <f>IF(AND([8]="В",[27]=1),[13],0)</f>
        <v>0</v>
      </c>
      <c r="AD309" s="131">
        <f>IF([8]="П",[9]*[13],0)</f>
        <v>0</v>
      </c>
      <c r="AE309" s="131">
        <f>IF([8]="П",[13],0)</f>
        <v>0</v>
      </c>
      <c r="AF309" s="131">
        <f>IF(AND([8]="В",[27]=1),[9],0)</f>
        <v>0</v>
      </c>
    </row>
    <row r="310" spans="1:32" hidden="1">
      <c r="A310" s="161"/>
      <c r="B310" s="158"/>
      <c r="C310" s="160"/>
      <c r="D310" s="162"/>
      <c r="E310" s="161"/>
      <c r="F310" s="163"/>
      <c r="G310" s="163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3"/>
      <c r="X310" s="163"/>
      <c r="Y310" s="163"/>
      <c r="Z310" s="164"/>
      <c r="AA310" s="165"/>
      <c r="AB310" s="129">
        <f>IF(AND([8]="В",[27]=1),[9]*[13],0)</f>
        <v>0</v>
      </c>
      <c r="AC310" s="130">
        <f>IF(AND([8]="В",[27]=1),[13],0)</f>
        <v>0</v>
      </c>
      <c r="AD310" s="131">
        <f>IF([8]="П",[9]*[13],0)</f>
        <v>0</v>
      </c>
      <c r="AE310" s="131">
        <f>IF([8]="П",[13],0)</f>
        <v>0</v>
      </c>
      <c r="AF310" s="131">
        <f>IF(AND([8]="В",[27]=1),[9],0)</f>
        <v>0</v>
      </c>
    </row>
    <row r="311" spans="1:32" hidden="1">
      <c r="A311" s="161"/>
      <c r="B311" s="158"/>
      <c r="C311" s="160"/>
      <c r="D311" s="162"/>
      <c r="E311" s="161"/>
      <c r="F311" s="163"/>
      <c r="G311" s="163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3"/>
      <c r="X311" s="163"/>
      <c r="Y311" s="163"/>
      <c r="Z311" s="164"/>
      <c r="AA311" s="165"/>
      <c r="AB311" s="129">
        <f>IF(AND([8]="В",[27]=1),[9]*[13],0)</f>
        <v>0</v>
      </c>
      <c r="AC311" s="130">
        <f>IF(AND([8]="В",[27]=1),[13],0)</f>
        <v>0</v>
      </c>
      <c r="AD311" s="131">
        <f>IF([8]="П",[9]*[13],0)</f>
        <v>0</v>
      </c>
      <c r="AE311" s="131">
        <f>IF([8]="П",[13],0)</f>
        <v>0</v>
      </c>
      <c r="AF311" s="131">
        <f>IF(AND([8]="В",[27]=1),[9],0)</f>
        <v>0</v>
      </c>
    </row>
    <row r="312" spans="1:32" hidden="1">
      <c r="A312" s="161"/>
      <c r="B312" s="158"/>
      <c r="C312" s="160"/>
      <c r="D312" s="162"/>
      <c r="E312" s="161"/>
      <c r="F312" s="163"/>
      <c r="G312" s="163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3"/>
      <c r="X312" s="163"/>
      <c r="Y312" s="163"/>
      <c r="Z312" s="164"/>
      <c r="AA312" s="165"/>
      <c r="AB312" s="129">
        <f>IF(AND([8]="В",[27]=1),[9]*[13],0)</f>
        <v>0</v>
      </c>
      <c r="AC312" s="130">
        <f>IF(AND([8]="В",[27]=1),[13],0)</f>
        <v>0</v>
      </c>
      <c r="AD312" s="131">
        <f>IF([8]="П",[9]*[13],0)</f>
        <v>0</v>
      </c>
      <c r="AE312" s="131">
        <f>IF([8]="П",[13],0)</f>
        <v>0</v>
      </c>
      <c r="AF312" s="131">
        <f>IF(AND([8]="В",[27]=1),[9],0)</f>
        <v>0</v>
      </c>
    </row>
    <row r="313" spans="1:32" hidden="1">
      <c r="A313" s="161"/>
      <c r="B313" s="158"/>
      <c r="C313" s="160"/>
      <c r="D313" s="162"/>
      <c r="E313" s="161"/>
      <c r="F313" s="163"/>
      <c r="G313" s="163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3"/>
      <c r="X313" s="163"/>
      <c r="Y313" s="163"/>
      <c r="Z313" s="164"/>
      <c r="AA313" s="165"/>
      <c r="AB313" s="129">
        <f>IF(AND([8]="В",[27]=1),[9]*[13],0)</f>
        <v>0</v>
      </c>
      <c r="AC313" s="130">
        <f>IF(AND([8]="В",[27]=1),[13],0)</f>
        <v>0</v>
      </c>
      <c r="AD313" s="131">
        <f>IF([8]="П",[9]*[13],0)</f>
        <v>0</v>
      </c>
      <c r="AE313" s="131">
        <f>IF([8]="П",[13],0)</f>
        <v>0</v>
      </c>
      <c r="AF313" s="131">
        <f>IF(AND([8]="В",[27]=1),[9],0)</f>
        <v>0</v>
      </c>
    </row>
    <row r="314" spans="1:32" hidden="1">
      <c r="A314" s="161"/>
      <c r="B314" s="158"/>
      <c r="C314" s="160"/>
      <c r="D314" s="162"/>
      <c r="E314" s="161"/>
      <c r="F314" s="163"/>
      <c r="G314" s="163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3"/>
      <c r="X314" s="163"/>
      <c r="Y314" s="163"/>
      <c r="Z314" s="164"/>
      <c r="AA314" s="165"/>
      <c r="AB314" s="129">
        <f>IF(AND([8]="В",[27]=1),[9]*[13],0)</f>
        <v>0</v>
      </c>
      <c r="AC314" s="130">
        <f>IF(AND([8]="В",[27]=1),[13],0)</f>
        <v>0</v>
      </c>
      <c r="AD314" s="131">
        <f>IF([8]="П",[9]*[13],0)</f>
        <v>0</v>
      </c>
      <c r="AE314" s="131">
        <f>IF([8]="П",[13],0)</f>
        <v>0</v>
      </c>
      <c r="AF314" s="131">
        <f>IF(AND([8]="В",[27]=1),[9],0)</f>
        <v>0</v>
      </c>
    </row>
    <row r="315" spans="1:32" hidden="1">
      <c r="A315" s="161"/>
      <c r="B315" s="158"/>
      <c r="C315" s="160"/>
      <c r="D315" s="162"/>
      <c r="E315" s="161"/>
      <c r="F315" s="163"/>
      <c r="G315" s="163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3"/>
      <c r="X315" s="163"/>
      <c r="Y315" s="163"/>
      <c r="Z315" s="164"/>
      <c r="AA315" s="165"/>
      <c r="AB315" s="129">
        <f>IF(AND([8]="В",[27]=1),[9]*[13],0)</f>
        <v>0</v>
      </c>
      <c r="AC315" s="130">
        <f>IF(AND([8]="В",[27]=1),[13],0)</f>
        <v>0</v>
      </c>
      <c r="AD315" s="131">
        <f>IF([8]="П",[9]*[13],0)</f>
        <v>0</v>
      </c>
      <c r="AE315" s="131">
        <f>IF([8]="П",[13],0)</f>
        <v>0</v>
      </c>
      <c r="AF315" s="131">
        <f>IF(AND([8]="В",[27]=1),[9],0)</f>
        <v>0</v>
      </c>
    </row>
    <row r="316" spans="1:32" hidden="1">
      <c r="A316" s="161"/>
      <c r="B316" s="158"/>
      <c r="C316" s="160"/>
      <c r="D316" s="162"/>
      <c r="E316" s="161"/>
      <c r="F316" s="163"/>
      <c r="G316" s="163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3"/>
      <c r="X316" s="163"/>
      <c r="Y316" s="163"/>
      <c r="Z316" s="164"/>
      <c r="AA316" s="165"/>
      <c r="AB316" s="129">
        <f>IF(AND([8]="В",[27]=1),[9]*[13],0)</f>
        <v>0</v>
      </c>
      <c r="AC316" s="130">
        <f>IF(AND([8]="В",[27]=1),[13],0)</f>
        <v>0</v>
      </c>
      <c r="AD316" s="131">
        <f>IF([8]="П",[9]*[13],0)</f>
        <v>0</v>
      </c>
      <c r="AE316" s="131">
        <f>IF([8]="П",[13],0)</f>
        <v>0</v>
      </c>
      <c r="AF316" s="131">
        <f>IF(AND([8]="В",[27]=1),[9],0)</f>
        <v>0</v>
      </c>
    </row>
    <row r="317" spans="1:32" hidden="1">
      <c r="A317" s="161"/>
      <c r="B317" s="158"/>
      <c r="C317" s="160"/>
      <c r="D317" s="162"/>
      <c r="E317" s="161"/>
      <c r="F317" s="163"/>
      <c r="G317" s="163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3"/>
      <c r="X317" s="163"/>
      <c r="Y317" s="163"/>
      <c r="Z317" s="164"/>
      <c r="AA317" s="165"/>
      <c r="AB317" s="129">
        <f>IF(AND([8]="В",[27]=1),[9]*[13],0)</f>
        <v>0</v>
      </c>
      <c r="AC317" s="130">
        <f>IF(AND([8]="В",[27]=1),[13],0)</f>
        <v>0</v>
      </c>
      <c r="AD317" s="131">
        <f>IF([8]="П",[9]*[13],0)</f>
        <v>0</v>
      </c>
      <c r="AE317" s="131">
        <f>IF([8]="П",[13],0)</f>
        <v>0</v>
      </c>
      <c r="AF317" s="131">
        <f>IF(AND([8]="В",[27]=1),[9],0)</f>
        <v>0</v>
      </c>
    </row>
    <row r="318" spans="1:32" hidden="1">
      <c r="A318" s="161"/>
      <c r="B318" s="158"/>
      <c r="C318" s="160"/>
      <c r="D318" s="162"/>
      <c r="E318" s="161"/>
      <c r="F318" s="163"/>
      <c r="G318" s="163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3"/>
      <c r="X318" s="163"/>
      <c r="Y318" s="163"/>
      <c r="Z318" s="164"/>
      <c r="AA318" s="165"/>
      <c r="AB318" s="129">
        <f>IF(AND([8]="В",[27]=1),[9]*[13],0)</f>
        <v>0</v>
      </c>
      <c r="AC318" s="130">
        <f>IF(AND([8]="В",[27]=1),[13],0)</f>
        <v>0</v>
      </c>
      <c r="AD318" s="131">
        <f>IF([8]="П",[9]*[13],0)</f>
        <v>0</v>
      </c>
      <c r="AE318" s="131">
        <f>IF([8]="П",[13],0)</f>
        <v>0</v>
      </c>
      <c r="AF318" s="131">
        <f>IF(AND([8]="В",[27]=1),[9],0)</f>
        <v>0</v>
      </c>
    </row>
    <row r="319" spans="1:32" hidden="1">
      <c r="A319" s="161"/>
      <c r="B319" s="158"/>
      <c r="C319" s="160"/>
      <c r="D319" s="162"/>
      <c r="E319" s="161"/>
      <c r="F319" s="163"/>
      <c r="G319" s="163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3"/>
      <c r="X319" s="163"/>
      <c r="Y319" s="163"/>
      <c r="Z319" s="164"/>
      <c r="AA319" s="165"/>
      <c r="AB319" s="129">
        <f>IF(AND([8]="В",[27]=1),[9]*[13],0)</f>
        <v>0</v>
      </c>
      <c r="AC319" s="130">
        <f>IF(AND([8]="В",[27]=1),[13],0)</f>
        <v>0</v>
      </c>
      <c r="AD319" s="131">
        <f>IF([8]="П",[9]*[13],0)</f>
        <v>0</v>
      </c>
      <c r="AE319" s="131">
        <f>IF([8]="П",[13],0)</f>
        <v>0</v>
      </c>
      <c r="AF319" s="131">
        <f>IF(AND([8]="В",[27]=1),[9],0)</f>
        <v>0</v>
      </c>
    </row>
    <row r="320" spans="1:32" hidden="1">
      <c r="A320" s="161"/>
      <c r="B320" s="158"/>
      <c r="C320" s="160"/>
      <c r="D320" s="162"/>
      <c r="E320" s="161"/>
      <c r="F320" s="163"/>
      <c r="G320" s="163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3"/>
      <c r="X320" s="163"/>
      <c r="Y320" s="163"/>
      <c r="Z320" s="164"/>
      <c r="AA320" s="165"/>
      <c r="AB320" s="129">
        <f>IF(AND([8]="В",[27]=1),[9]*[13],0)</f>
        <v>0</v>
      </c>
      <c r="AC320" s="130">
        <f>IF(AND([8]="В",[27]=1),[13],0)</f>
        <v>0</v>
      </c>
      <c r="AD320" s="131">
        <f>IF([8]="П",[9]*[13],0)</f>
        <v>0</v>
      </c>
      <c r="AE320" s="131">
        <f>IF([8]="П",[13],0)</f>
        <v>0</v>
      </c>
      <c r="AF320" s="131">
        <f>IF(AND([8]="В",[27]=1),[9],0)</f>
        <v>0</v>
      </c>
    </row>
    <row r="321" spans="1:32" hidden="1">
      <c r="A321" s="161"/>
      <c r="B321" s="158"/>
      <c r="C321" s="160"/>
      <c r="D321" s="162"/>
      <c r="E321" s="161"/>
      <c r="F321" s="163"/>
      <c r="G321" s="163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3"/>
      <c r="X321" s="163"/>
      <c r="Y321" s="163"/>
      <c r="Z321" s="164"/>
      <c r="AA321" s="165"/>
      <c r="AB321" s="129">
        <f>IF(AND([8]="В",[27]=1),[9]*[13],0)</f>
        <v>0</v>
      </c>
      <c r="AC321" s="130">
        <f>IF(AND([8]="В",[27]=1),[13],0)</f>
        <v>0</v>
      </c>
      <c r="AD321" s="131">
        <f>IF([8]="П",[9]*[13],0)</f>
        <v>0</v>
      </c>
      <c r="AE321" s="131">
        <f>IF([8]="П",[13],0)</f>
        <v>0</v>
      </c>
      <c r="AF321" s="131">
        <f>IF(AND([8]="В",[27]=1),[9],0)</f>
        <v>0</v>
      </c>
    </row>
    <row r="322" spans="1:32" hidden="1">
      <c r="A322" s="161"/>
      <c r="B322" s="158"/>
      <c r="C322" s="160"/>
      <c r="D322" s="162"/>
      <c r="E322" s="161"/>
      <c r="F322" s="163"/>
      <c r="G322" s="163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3"/>
      <c r="X322" s="163"/>
      <c r="Y322" s="163"/>
      <c r="Z322" s="164"/>
      <c r="AA322" s="165"/>
      <c r="AB322" s="129">
        <f>IF(AND([8]="В",[27]=1),[9]*[13],0)</f>
        <v>0</v>
      </c>
      <c r="AC322" s="130">
        <f>IF(AND([8]="В",[27]=1),[13],0)</f>
        <v>0</v>
      </c>
      <c r="AD322" s="131">
        <f>IF([8]="П",[9]*[13],0)</f>
        <v>0</v>
      </c>
      <c r="AE322" s="131">
        <f>IF([8]="П",[13],0)</f>
        <v>0</v>
      </c>
      <c r="AF322" s="131">
        <f>IF(AND([8]="В",[27]=1),[9],0)</f>
        <v>0</v>
      </c>
    </row>
    <row r="323" spans="1:32" hidden="1">
      <c r="A323" s="161"/>
      <c r="B323" s="158"/>
      <c r="C323" s="160"/>
      <c r="D323" s="162"/>
      <c r="E323" s="161"/>
      <c r="F323" s="163"/>
      <c r="G323" s="163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3"/>
      <c r="X323" s="163"/>
      <c r="Y323" s="163"/>
      <c r="Z323" s="164"/>
      <c r="AA323" s="165"/>
      <c r="AB323" s="129">
        <f>IF(AND([8]="В",[27]=1),[9]*[13],0)</f>
        <v>0</v>
      </c>
      <c r="AC323" s="130">
        <f>IF(AND([8]="В",[27]=1),[13],0)</f>
        <v>0</v>
      </c>
      <c r="AD323" s="131">
        <f>IF([8]="П",[9]*[13],0)</f>
        <v>0</v>
      </c>
      <c r="AE323" s="131">
        <f>IF([8]="П",[13],0)</f>
        <v>0</v>
      </c>
      <c r="AF323" s="131">
        <f>IF(AND([8]="В",[27]=1),[9],0)</f>
        <v>0</v>
      </c>
    </row>
    <row r="324" spans="1:32" hidden="1">
      <c r="A324" s="161"/>
      <c r="B324" s="158"/>
      <c r="C324" s="160"/>
      <c r="D324" s="162"/>
      <c r="E324" s="161"/>
      <c r="F324" s="163"/>
      <c r="G324" s="163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3"/>
      <c r="X324" s="163"/>
      <c r="Y324" s="163"/>
      <c r="Z324" s="164"/>
      <c r="AA324" s="165"/>
      <c r="AB324" s="129">
        <f>IF(AND([8]="В",[27]=1),[9]*[13],0)</f>
        <v>0</v>
      </c>
      <c r="AC324" s="130">
        <f>IF(AND([8]="В",[27]=1),[13],0)</f>
        <v>0</v>
      </c>
      <c r="AD324" s="131">
        <f>IF([8]="П",[9]*[13],0)</f>
        <v>0</v>
      </c>
      <c r="AE324" s="131">
        <f>IF([8]="П",[13],0)</f>
        <v>0</v>
      </c>
      <c r="AF324" s="131">
        <f>IF(AND([8]="В",[27]=1),[9],0)</f>
        <v>0</v>
      </c>
    </row>
    <row r="325" spans="1:32" hidden="1">
      <c r="A325" s="161"/>
      <c r="B325" s="158"/>
      <c r="C325" s="160"/>
      <c r="D325" s="162"/>
      <c r="E325" s="161"/>
      <c r="F325" s="163"/>
      <c r="G325" s="163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3"/>
      <c r="X325" s="163"/>
      <c r="Y325" s="163"/>
      <c r="Z325" s="164"/>
      <c r="AA325" s="165"/>
      <c r="AB325" s="129">
        <f>IF(AND([8]="В",[27]=1),[9]*[13],0)</f>
        <v>0</v>
      </c>
      <c r="AC325" s="130">
        <f>IF(AND([8]="В",[27]=1),[13],0)</f>
        <v>0</v>
      </c>
      <c r="AD325" s="131">
        <f>IF([8]="П",[9]*[13],0)</f>
        <v>0</v>
      </c>
      <c r="AE325" s="131">
        <f>IF([8]="П",[13],0)</f>
        <v>0</v>
      </c>
      <c r="AF325" s="131">
        <f>IF(AND([8]="В",[27]=1),[9],0)</f>
        <v>0</v>
      </c>
    </row>
    <row r="326" spans="1:32" hidden="1">
      <c r="A326" s="161"/>
      <c r="B326" s="158"/>
      <c r="C326" s="160"/>
      <c r="D326" s="162"/>
      <c r="E326" s="161"/>
      <c r="F326" s="163"/>
      <c r="G326" s="163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3"/>
      <c r="X326" s="163"/>
      <c r="Y326" s="163"/>
      <c r="Z326" s="164"/>
      <c r="AA326" s="165"/>
      <c r="AB326" s="129">
        <f>IF(AND([8]="В",[27]=1),[9]*[13],0)</f>
        <v>0</v>
      </c>
      <c r="AC326" s="130">
        <f>IF(AND([8]="В",[27]=1),[13],0)</f>
        <v>0</v>
      </c>
      <c r="AD326" s="131">
        <f>IF([8]="П",[9]*[13],0)</f>
        <v>0</v>
      </c>
      <c r="AE326" s="131">
        <f>IF([8]="П",[13],0)</f>
        <v>0</v>
      </c>
      <c r="AF326" s="131">
        <f>IF(AND([8]="В",[27]=1),[9],0)</f>
        <v>0</v>
      </c>
    </row>
    <row r="327" spans="1:32" hidden="1">
      <c r="A327" s="161"/>
      <c r="B327" s="158"/>
      <c r="C327" s="160"/>
      <c r="D327" s="162"/>
      <c r="E327" s="161"/>
      <c r="F327" s="163"/>
      <c r="G327" s="163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3"/>
      <c r="X327" s="163"/>
      <c r="Y327" s="163"/>
      <c r="Z327" s="164"/>
      <c r="AA327" s="165"/>
      <c r="AB327" s="129">
        <f>IF(AND([8]="В",[27]=1),[9]*[13],0)</f>
        <v>0</v>
      </c>
      <c r="AC327" s="130">
        <f>IF(AND([8]="В",[27]=1),[13],0)</f>
        <v>0</v>
      </c>
      <c r="AD327" s="131">
        <f>IF([8]="П",[9]*[13],0)</f>
        <v>0</v>
      </c>
      <c r="AE327" s="131">
        <f>IF([8]="П",[13],0)</f>
        <v>0</v>
      </c>
      <c r="AF327" s="131">
        <f>IF(AND([8]="В",[27]=1),[9],0)</f>
        <v>0</v>
      </c>
    </row>
    <row r="328" spans="1:32" hidden="1">
      <c r="A328" s="161"/>
      <c r="B328" s="158"/>
      <c r="C328" s="160"/>
      <c r="D328" s="162"/>
      <c r="E328" s="161"/>
      <c r="F328" s="163"/>
      <c r="G328" s="163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3"/>
      <c r="X328" s="163"/>
      <c r="Y328" s="163"/>
      <c r="Z328" s="164"/>
      <c r="AA328" s="165"/>
      <c r="AB328" s="129">
        <f>IF(AND([8]="В",[27]=1),[9]*[13],0)</f>
        <v>0</v>
      </c>
      <c r="AC328" s="130">
        <f>IF(AND([8]="В",[27]=1),[13],0)</f>
        <v>0</v>
      </c>
      <c r="AD328" s="131">
        <f>IF([8]="П",[9]*[13],0)</f>
        <v>0</v>
      </c>
      <c r="AE328" s="131">
        <f>IF([8]="П",[13],0)</f>
        <v>0</v>
      </c>
      <c r="AF328" s="131">
        <f>IF(AND([8]="В",[27]=1),[9],0)</f>
        <v>0</v>
      </c>
    </row>
    <row r="329" spans="1:32" hidden="1">
      <c r="A329" s="161"/>
      <c r="B329" s="158"/>
      <c r="C329" s="160"/>
      <c r="D329" s="162"/>
      <c r="E329" s="161"/>
      <c r="F329" s="163"/>
      <c r="G329" s="163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3"/>
      <c r="X329" s="163"/>
      <c r="Y329" s="163"/>
      <c r="Z329" s="164"/>
      <c r="AA329" s="165"/>
      <c r="AB329" s="129">
        <f>IF(AND([8]="В",[27]=1),[9]*[13],0)</f>
        <v>0</v>
      </c>
      <c r="AC329" s="130">
        <f>IF(AND([8]="В",[27]=1),[13],0)</f>
        <v>0</v>
      </c>
      <c r="AD329" s="131">
        <f>IF([8]="П",[9]*[13],0)</f>
        <v>0</v>
      </c>
      <c r="AE329" s="131">
        <f>IF([8]="П",[13],0)</f>
        <v>0</v>
      </c>
      <c r="AF329" s="131">
        <f>IF(AND([8]="В",[27]=1),[9],0)</f>
        <v>0</v>
      </c>
    </row>
    <row r="335" spans="1:32">
      <c r="D335" s="178" t="s">
        <v>394</v>
      </c>
      <c r="E335" s="179"/>
      <c r="F335" s="179"/>
    </row>
    <row r="336" spans="1:32">
      <c r="D336" s="215" t="s">
        <v>63</v>
      </c>
      <c r="E336" s="215"/>
    </row>
  </sheetData>
  <sheetProtection formatCells="0" formatColumns="0" formatRows="0" insertColumns="0" insertRows="0" insertHyperlinks="0" deleteColumns="0" deleteRows="0" sort="0" autoFilter="0" pivotTables="0"/>
  <mergeCells count="28">
    <mergeCell ref="D336:E336"/>
    <mergeCell ref="J7:V7"/>
    <mergeCell ref="A4:AA4"/>
    <mergeCell ref="A5:AA5"/>
    <mergeCell ref="W7:W10"/>
    <mergeCell ref="X8:X10"/>
    <mergeCell ref="K8:K10"/>
    <mergeCell ref="L8:L10"/>
    <mergeCell ref="V8:V10"/>
    <mergeCell ref="U9:U10"/>
    <mergeCell ref="AA7:AA10"/>
    <mergeCell ref="M8:U8"/>
    <mergeCell ref="M9:M10"/>
    <mergeCell ref="N9:P9"/>
    <mergeCell ref="Q9:T9"/>
    <mergeCell ref="X7:Z7"/>
    <mergeCell ref="Y8:Y10"/>
    <mergeCell ref="Z8:Z10"/>
    <mergeCell ref="F8:F10"/>
    <mergeCell ref="G8:G10"/>
    <mergeCell ref="H8:H10"/>
    <mergeCell ref="I8:I10"/>
    <mergeCell ref="J8:J10"/>
    <mergeCell ref="A7:I7"/>
    <mergeCell ref="D8:D10"/>
    <mergeCell ref="A8:A10"/>
    <mergeCell ref="B8:B10"/>
    <mergeCell ref="E8:E10"/>
  </mergeCells>
  <printOptions horizontalCentered="1"/>
  <pageMargins left="5.7" right="0.70866141732283472" top="0.74803149606299213" bottom="0.74803149606299213" header="0.31496062992125984" footer="0.31496062992125984"/>
  <pageSetup paperSize="9" scale="11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25"/>
  <sheetViews>
    <sheetView view="pageBreakPreview" topLeftCell="C22" zoomScaleSheetLayoutView="100" workbookViewId="0">
      <selection activeCell="E19" sqref="E19"/>
    </sheetView>
  </sheetViews>
  <sheetFormatPr defaultColWidth="9.140625" defaultRowHeight="14.25"/>
  <cols>
    <col min="1" max="1" width="4.140625" style="10" customWidth="1"/>
    <col min="2" max="2" width="7.28515625" style="23" customWidth="1"/>
    <col min="3" max="3" width="41.28515625" style="23" customWidth="1"/>
    <col min="4" max="4" width="51.85546875" style="23" customWidth="1"/>
    <col min="5" max="5" width="31" style="23" customWidth="1"/>
    <col min="6" max="6" width="11.5703125" style="23" customWidth="1"/>
    <col min="7" max="7" width="5.140625" style="23" customWidth="1"/>
    <col min="8" max="8" width="6.85546875" style="23" customWidth="1"/>
    <col min="9" max="9" width="8.7109375" style="23" customWidth="1"/>
    <col min="10" max="10" width="8" style="23" customWidth="1"/>
    <col min="11" max="11" width="7.85546875" style="23" customWidth="1"/>
    <col min="12" max="12" width="10.42578125" style="23" customWidth="1"/>
    <col min="13" max="13" width="10.7109375" style="23" customWidth="1"/>
    <col min="14" max="16384" width="9.140625" style="10"/>
  </cols>
  <sheetData>
    <row r="2" spans="2:12">
      <c r="E2" s="14" t="s">
        <v>57</v>
      </c>
    </row>
    <row r="4" spans="2:12" ht="53.25" customHeight="1">
      <c r="B4" s="237" t="s">
        <v>161</v>
      </c>
      <c r="C4" s="237"/>
      <c r="D4" s="237"/>
      <c r="E4" s="237"/>
      <c r="F4" s="28"/>
      <c r="G4" s="28"/>
      <c r="H4" s="28"/>
      <c r="I4" s="28"/>
      <c r="J4" s="28"/>
      <c r="K4" s="28"/>
      <c r="L4" s="28"/>
    </row>
    <row r="5" spans="2:12" ht="15.75">
      <c r="B5" s="236" t="str">
        <f>'!'!B3</f>
        <v>за 2020 год</v>
      </c>
      <c r="C5" s="236"/>
      <c r="D5" s="236"/>
      <c r="E5" s="236"/>
      <c r="F5" s="24"/>
      <c r="G5" s="24"/>
      <c r="H5" s="24"/>
      <c r="I5" s="24"/>
      <c r="J5" s="24"/>
      <c r="K5" s="24"/>
      <c r="L5" s="24"/>
    </row>
    <row r="6" spans="2:12" ht="15.75">
      <c r="B6" s="238" t="str">
        <f>'!'!B2</f>
        <v>ООО "Череповецкая электросетевая компания"</v>
      </c>
      <c r="C6" s="238"/>
      <c r="D6" s="238"/>
      <c r="E6" s="238"/>
    </row>
    <row r="7" spans="2:12">
      <c r="B7" s="239" t="s">
        <v>58</v>
      </c>
      <c r="C7" s="240"/>
      <c r="D7" s="240"/>
      <c r="E7" s="240"/>
      <c r="F7" s="25"/>
      <c r="G7" s="25"/>
      <c r="H7" s="25"/>
      <c r="I7" s="25"/>
    </row>
    <row r="8" spans="2:12">
      <c r="B8" s="241" t="s">
        <v>3</v>
      </c>
      <c r="C8" s="241"/>
      <c r="D8" s="241"/>
      <c r="E8" s="241"/>
      <c r="F8" s="26"/>
      <c r="G8" s="26"/>
      <c r="H8" s="26"/>
      <c r="I8" s="26"/>
    </row>
    <row r="9" spans="2:12">
      <c r="B9" s="43"/>
      <c r="C9" s="43"/>
      <c r="D9" s="103"/>
      <c r="E9" s="43"/>
      <c r="F9" s="26"/>
      <c r="G9" s="26"/>
      <c r="H9" s="26"/>
      <c r="I9" s="26"/>
    </row>
    <row r="10" spans="2:12">
      <c r="B10" s="43"/>
      <c r="C10" s="43"/>
      <c r="D10" s="103"/>
      <c r="E10" s="43"/>
      <c r="F10" s="26"/>
      <c r="G10" s="26"/>
      <c r="H10" s="26"/>
      <c r="I10" s="26"/>
    </row>
    <row r="13" spans="2:12" ht="25.5">
      <c r="B13" s="54" t="s">
        <v>52</v>
      </c>
      <c r="C13" s="54" t="s">
        <v>33</v>
      </c>
      <c r="D13" s="54" t="s">
        <v>34</v>
      </c>
      <c r="E13" s="54" t="s">
        <v>0</v>
      </c>
    </row>
    <row r="14" spans="2:12" ht="54" customHeight="1">
      <c r="B14" s="55">
        <v>1</v>
      </c>
      <c r="C14" s="105" t="s">
        <v>205</v>
      </c>
      <c r="D14" s="54" t="s">
        <v>162</v>
      </c>
      <c r="E14" s="122">
        <f>SUM(E15:E18)</f>
        <v>436</v>
      </c>
      <c r="F14" s="235"/>
      <c r="G14" s="242"/>
      <c r="H14" s="242"/>
      <c r="I14" s="242"/>
      <c r="J14" s="243"/>
      <c r="K14" s="243"/>
      <c r="L14" s="243"/>
    </row>
    <row r="15" spans="2:12" ht="35.25" customHeight="1">
      <c r="B15" s="57" t="s">
        <v>35</v>
      </c>
      <c r="C15" s="105" t="s">
        <v>163</v>
      </c>
      <c r="D15" s="54" t="s">
        <v>162</v>
      </c>
      <c r="E15" s="56">
        <v>0</v>
      </c>
      <c r="F15" s="235"/>
      <c r="G15" s="242"/>
      <c r="H15" s="242"/>
      <c r="I15" s="242"/>
      <c r="J15" s="243"/>
      <c r="K15" s="243"/>
      <c r="L15" s="243"/>
    </row>
    <row r="16" spans="2:12" ht="35.25" customHeight="1">
      <c r="B16" s="57" t="s">
        <v>83</v>
      </c>
      <c r="C16" s="105" t="s">
        <v>165</v>
      </c>
      <c r="D16" s="54" t="s">
        <v>162</v>
      </c>
      <c r="E16" s="56">
        <v>0</v>
      </c>
      <c r="F16" s="101"/>
      <c r="G16" s="104"/>
      <c r="H16" s="104"/>
      <c r="I16" s="104"/>
      <c r="J16" s="102"/>
      <c r="K16" s="102"/>
      <c r="L16" s="102"/>
    </row>
    <row r="17" spans="2:14" ht="32.25" customHeight="1">
      <c r="B17" s="57" t="s">
        <v>84</v>
      </c>
      <c r="C17" s="105" t="s">
        <v>166</v>
      </c>
      <c r="D17" s="54" t="s">
        <v>162</v>
      </c>
      <c r="E17" s="56">
        <v>26</v>
      </c>
      <c r="F17" s="101"/>
      <c r="G17" s="104"/>
      <c r="H17" s="104"/>
      <c r="I17" s="104"/>
      <c r="J17" s="102"/>
      <c r="K17" s="102"/>
      <c r="L17" s="102"/>
    </row>
    <row r="18" spans="2:14" ht="33" customHeight="1">
      <c r="B18" s="57" t="s">
        <v>164</v>
      </c>
      <c r="C18" s="105" t="s">
        <v>167</v>
      </c>
      <c r="D18" s="54" t="s">
        <v>162</v>
      </c>
      <c r="E18" s="56">
        <v>410</v>
      </c>
      <c r="F18" s="101"/>
      <c r="G18" s="104"/>
      <c r="H18" s="104"/>
      <c r="I18" s="104"/>
      <c r="J18" s="102"/>
      <c r="K18" s="102"/>
      <c r="L18" s="102"/>
    </row>
    <row r="19" spans="2:14" ht="84.75" customHeight="1">
      <c r="B19" s="55">
        <v>2</v>
      </c>
      <c r="C19" s="58" t="s">
        <v>168</v>
      </c>
      <c r="D19" s="54" t="s">
        <v>170</v>
      </c>
      <c r="E19" s="59">
        <f>SUM(Таблица83[28])/E14</f>
        <v>1.781559633027523</v>
      </c>
      <c r="F19" s="125"/>
      <c r="G19" s="235"/>
      <c r="H19" s="235"/>
      <c r="I19" s="235"/>
      <c r="J19" s="121"/>
      <c r="K19" s="121"/>
      <c r="L19" s="121"/>
      <c r="M19" s="27"/>
      <c r="N19" s="85"/>
    </row>
    <row r="20" spans="2:14" ht="79.5" customHeight="1">
      <c r="B20" s="55">
        <v>3</v>
      </c>
      <c r="C20" s="105" t="s">
        <v>169</v>
      </c>
      <c r="D20" s="54" t="s">
        <v>171</v>
      </c>
      <c r="E20" s="59">
        <f>SUM(Таблица83[29])/E14</f>
        <v>0.18119266055045871</v>
      </c>
      <c r="F20" s="125"/>
      <c r="G20" s="235"/>
      <c r="H20" s="235"/>
      <c r="I20" s="235"/>
      <c r="J20" s="121"/>
      <c r="K20" s="121"/>
      <c r="L20" s="121"/>
    </row>
    <row r="21" spans="2:14" ht="81" customHeight="1">
      <c r="B21" s="55">
        <v>4</v>
      </c>
      <c r="C21" s="58" t="s">
        <v>172</v>
      </c>
      <c r="D21" s="54" t="s">
        <v>173</v>
      </c>
      <c r="E21" s="59">
        <f>SUM(Таблица83[30])/E14</f>
        <v>0.33944954128440369</v>
      </c>
    </row>
    <row r="22" spans="2:14" ht="81.75" customHeight="1">
      <c r="B22" s="55">
        <v>5</v>
      </c>
      <c r="C22" s="105" t="s">
        <v>174</v>
      </c>
      <c r="D22" s="54" t="s">
        <v>175</v>
      </c>
      <c r="E22" s="59">
        <f>SUM(Таблица83[31])/E14</f>
        <v>0.16972477064220184</v>
      </c>
    </row>
    <row r="23" spans="2:14">
      <c r="C23" s="86"/>
      <c r="D23" s="86"/>
      <c r="E23" s="87"/>
    </row>
    <row r="24" spans="2:14">
      <c r="C24" s="106" t="str">
        <f>'1.1'!C30</f>
        <v>Генеральный директор</v>
      </c>
      <c r="D24" s="23" t="str">
        <f>'1.1'!E30</f>
        <v>А.Л. Черняев</v>
      </c>
    </row>
    <row r="25" spans="2:14">
      <c r="C25" s="107" t="s">
        <v>176</v>
      </c>
    </row>
  </sheetData>
  <mergeCells count="9">
    <mergeCell ref="G20:I20"/>
    <mergeCell ref="B5:E5"/>
    <mergeCell ref="B4:E4"/>
    <mergeCell ref="B6:E6"/>
    <mergeCell ref="B7:E7"/>
    <mergeCell ref="B8:E8"/>
    <mergeCell ref="F14:L14"/>
    <mergeCell ref="F15:L15"/>
    <mergeCell ref="G19:I19"/>
  </mergeCells>
  <pageMargins left="0.70866141732283472" right="0.39370078740157483" top="0.39370078740157483" bottom="0.39370078740157483" header="0.31496062992125984" footer="0.31496062992125984"/>
  <pageSetup paperSize="9" scale="6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!</vt:lpstr>
      <vt:lpstr>1.1</vt:lpstr>
      <vt:lpstr>1.9</vt:lpstr>
      <vt:lpstr>3.1</vt:lpstr>
      <vt:lpstr>3.2</vt:lpstr>
      <vt:lpstr>4.1</vt:lpstr>
      <vt:lpstr>4.2</vt:lpstr>
      <vt:lpstr>8.1</vt:lpstr>
      <vt:lpstr>8.3</vt:lpstr>
      <vt:lpstr>'1.9'!_ftnref1</vt:lpstr>
      <vt:lpstr>'1.9'!_Toc472327088</vt:lpstr>
      <vt:lpstr>'!'!Область_печати</vt:lpstr>
      <vt:lpstr>'1.1'!Область_печати</vt:lpstr>
      <vt:lpstr>'1.9'!Область_печати</vt:lpstr>
      <vt:lpstr>'3.1'!Область_печати</vt:lpstr>
      <vt:lpstr>'3.2'!Область_печати</vt:lpstr>
      <vt:lpstr>'4.1'!Область_печати</vt:lpstr>
      <vt:lpstr>'4.2'!Область_печати</vt:lpstr>
      <vt:lpstr>'8.1'!Область_печати</vt:lpstr>
      <vt:lpstr>'8.3'!Область_печати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UVSakova</dc:creator>
  <cp:lastModifiedBy>USER</cp:lastModifiedBy>
  <cp:lastPrinted>2021-03-12T06:53:24Z</cp:lastPrinted>
  <dcterms:created xsi:type="dcterms:W3CDTF">2015-03-18T07:56:18Z</dcterms:created>
  <dcterms:modified xsi:type="dcterms:W3CDTF">2021-03-26T11:42:23Z</dcterms:modified>
</cp:coreProperties>
</file>